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lavBux\Desktop\РОБОЧИЙ СТІЛ 2025\фінансовий звіт2025\звіт фінансовий 25р\"/>
    </mc:Choice>
  </mc:AlternateContent>
  <xr:revisionPtr revIDLastSave="0" documentId="13_ncr:1_{C59F40C6-68AE-4048-B1C3-68BF73577356}" xr6:coauthVersionLast="47" xr6:coauthVersionMax="47" xr10:uidLastSave="{00000000-0000-0000-0000-000000000000}"/>
  <bookViews>
    <workbookView xWindow="-108" yWindow="-108" windowWidth="23256" windowHeight="12576" tabRatio="959" activeTab="1" xr2:uid="{00000000-000D-0000-FFFF-FFFF00000000}"/>
  </bookViews>
  <sheets>
    <sheet name="Фінплан - основні фінпоказники" sheetId="14" r:id="rId1"/>
    <sheet name="I.Розшифрування до запланованог" sheetId="2" r:id="rId2"/>
    <sheet name="II. Розрахунки з бюджетом" sheetId="19" r:id="rId3"/>
    <sheet name="III. Рух грошових коштів" sheetId="18" r:id="rId4"/>
    <sheet name="IV. Кап. інвестиції" sheetId="3" r:id="rId5"/>
    <sheet name=" V. Коефіцієнтний аналіз" sheetId="22" r:id="rId6"/>
    <sheet name="VI. Інформація до фінплану" sheetId="10" r:id="rId7"/>
    <sheet name="VI. Інформація до фінплану2" sheetId="20" r:id="rId8"/>
    <sheet name="Лист1" sheetId="2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Коефіцієнтний аналіз'!$8:$8</definedName>
    <definedName name="_xlnm.Print_Titles" localSheetId="1">'I.Розшифрування до запланованог'!$8:$8</definedName>
    <definedName name="_xlnm.Print_Titles" localSheetId="2">'II. Розрахунки з бюджетом'!$8:$8</definedName>
    <definedName name="_xlnm.Print_Titles" localSheetId="3">'III. Рух грошових коштів'!$8:$8</definedName>
    <definedName name="_xlnm.Print_Titles" localSheetId="0">'Фінплан - основні фінпоказники'!$14:$14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Коефіцієнтний аналіз'!$A$1:$F$18</definedName>
    <definedName name="_xlnm.Print_Area" localSheetId="1">'I.Розшифрування до запланованог'!$A$1:$F$153</definedName>
    <definedName name="_xlnm.Print_Area" localSheetId="2">'II. Розрахунки з бюджетом'!$A$1:$F$45</definedName>
    <definedName name="_xlnm.Print_Area" localSheetId="3">'III. Рух грошових коштів'!$A$1:$F$86</definedName>
    <definedName name="_xlnm.Print_Area" localSheetId="4">'IV. Кап. інвестиції'!$A$1:$F$19</definedName>
    <definedName name="_xlnm.Print_Area" localSheetId="0">'Фінплан - основні фінпоказники'!$A$1:$F$90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 localSheetId="5">[33]Inform!$G$2</definedName>
    <definedName name="тариф">[34]Inform!$G$2</definedName>
    <definedName name="уйцукйцуйу">#REF!</definedName>
    <definedName name="уке">[35]Inform!$G$2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'[36]БАЗА  '!#REF!</definedName>
    <definedName name="ш">#REF!</definedName>
  </definedNames>
  <calcPr calcId="181029"/>
</workbook>
</file>

<file path=xl/calcChain.xml><?xml version="1.0" encoding="utf-8"?>
<calcChain xmlns="http://schemas.openxmlformats.org/spreadsheetml/2006/main">
  <c r="D148" i="2" l="1"/>
  <c r="D147" i="2"/>
  <c r="D146" i="2"/>
  <c r="D145" i="2"/>
  <c r="D144" i="2"/>
  <c r="D143" i="2"/>
  <c r="E18" i="10"/>
  <c r="O32" i="20"/>
  <c r="S27" i="20"/>
  <c r="C148" i="2"/>
  <c r="D66" i="14"/>
  <c r="F32" i="10"/>
  <c r="F18" i="10"/>
  <c r="P32" i="20"/>
  <c r="E32" i="10"/>
  <c r="B32" i="10"/>
  <c r="B18" i="10"/>
  <c r="C143" i="2"/>
  <c r="C147" i="2"/>
  <c r="C26" i="2"/>
  <c r="D32" i="19"/>
  <c r="D28" i="19" s="1"/>
  <c r="T27" i="20"/>
  <c r="T31" i="20"/>
  <c r="T28" i="20"/>
  <c r="D96" i="2"/>
  <c r="C96" i="2"/>
  <c r="C103" i="2"/>
  <c r="S31" i="20"/>
  <c r="G32" i="20"/>
  <c r="C146" i="2" l="1"/>
  <c r="C145" i="2" l="1"/>
  <c r="D26" i="2" l="1"/>
  <c r="D20" i="2" l="1"/>
  <c r="D76" i="2"/>
  <c r="D113" i="2"/>
  <c r="D112" i="2" s="1"/>
  <c r="D19" i="2" l="1"/>
  <c r="D106" i="2"/>
  <c r="D103" i="2"/>
  <c r="D93" i="2" l="1"/>
  <c r="C113" i="2" l="1"/>
  <c r="C112" i="2" s="1"/>
  <c r="C76" i="2"/>
  <c r="C93" i="2"/>
  <c r="C20" i="2"/>
  <c r="C144" i="2" l="1"/>
  <c r="C106" i="2"/>
  <c r="C19" i="2"/>
  <c r="D31" i="18"/>
  <c r="C31" i="18"/>
  <c r="D35" i="19"/>
  <c r="C35" i="19"/>
  <c r="D21" i="19"/>
  <c r="C21" i="19"/>
  <c r="D60" i="14" l="1"/>
  <c r="C60" i="14"/>
  <c r="D63" i="14"/>
  <c r="C63" i="14"/>
  <c r="D62" i="14"/>
  <c r="C62" i="14"/>
  <c r="D61" i="14"/>
  <c r="C61" i="14"/>
  <c r="D56" i="14"/>
  <c r="C56" i="14"/>
  <c r="D59" i="14"/>
  <c r="D58" i="14"/>
  <c r="D57" i="14"/>
  <c r="C59" i="14"/>
  <c r="C58" i="14"/>
  <c r="C57" i="14"/>
  <c r="T29" i="20"/>
  <c r="T30" i="20"/>
  <c r="T26" i="20"/>
  <c r="S28" i="20"/>
  <c r="S29" i="20"/>
  <c r="S30" i="20"/>
  <c r="S26" i="20"/>
  <c r="L32" i="20"/>
  <c r="H32" i="20"/>
  <c r="T32" i="20" l="1"/>
  <c r="S32" i="20"/>
  <c r="D32" i="20"/>
  <c r="D35" i="14"/>
  <c r="C35" i="14"/>
  <c r="D34" i="14"/>
  <c r="C34" i="14"/>
  <c r="D33" i="14"/>
  <c r="C33" i="14"/>
  <c r="D32" i="14"/>
  <c r="C32" i="14"/>
  <c r="D31" i="14"/>
  <c r="C31" i="14"/>
  <c r="D9" i="3"/>
  <c r="D29" i="14" s="1"/>
  <c r="E29" i="14"/>
  <c r="F29" i="14"/>
  <c r="C9" i="3"/>
  <c r="C29" i="14" s="1"/>
  <c r="D70" i="18"/>
  <c r="C70" i="18"/>
  <c r="D68" i="18"/>
  <c r="C68" i="18"/>
  <c r="D63" i="18"/>
  <c r="C63" i="18"/>
  <c r="C61" i="18" s="1"/>
  <c r="C78" i="18" s="1"/>
  <c r="D61" i="18"/>
  <c r="D78" i="18" s="1"/>
  <c r="D18" i="18"/>
  <c r="C18" i="18"/>
  <c r="C10" i="18" s="1"/>
  <c r="D52" i="18"/>
  <c r="C52" i="18"/>
  <c r="C49" i="18" s="1"/>
  <c r="D49" i="18"/>
  <c r="D41" i="18"/>
  <c r="D59" i="18" s="1"/>
  <c r="C41" i="18"/>
  <c r="D27" i="18"/>
  <c r="C27" i="18"/>
  <c r="C23" i="18" s="1"/>
  <c r="C39" i="18" s="1"/>
  <c r="D23" i="18"/>
  <c r="D10" i="18"/>
  <c r="D38" i="19"/>
  <c r="D41" i="19" s="1"/>
  <c r="D27" i="14" s="1"/>
  <c r="C38" i="19"/>
  <c r="D25" i="14"/>
  <c r="F27" i="14"/>
  <c r="F26" i="14"/>
  <c r="E26" i="14"/>
  <c r="D26" i="14"/>
  <c r="C26" i="14"/>
  <c r="F25" i="14"/>
  <c r="E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16" i="14"/>
  <c r="E16" i="14"/>
  <c r="D16" i="14"/>
  <c r="C16" i="14"/>
  <c r="C11" i="2"/>
  <c r="D139" i="2"/>
  <c r="C139" i="2"/>
  <c r="D85" i="2"/>
  <c r="C85" i="2"/>
  <c r="D74" i="2"/>
  <c r="D54" i="2" s="1"/>
  <c r="C74" i="2"/>
  <c r="C54" i="2" s="1"/>
  <c r="D142" i="2"/>
  <c r="D11" i="2"/>
  <c r="F18" i="14"/>
  <c r="C142" i="2"/>
  <c r="C149" i="2" s="1"/>
  <c r="B29" i="14"/>
  <c r="E17" i="14"/>
  <c r="F17" i="14"/>
  <c r="C59" i="18" l="1"/>
  <c r="C79" i="18" s="1"/>
  <c r="C82" i="18" s="1"/>
  <c r="C17" i="14"/>
  <c r="C140" i="2"/>
  <c r="D39" i="18"/>
  <c r="D79" i="18" s="1"/>
  <c r="D82" i="18" s="1"/>
  <c r="D17" i="14"/>
  <c r="D140" i="2"/>
  <c r="D149" i="2" s="1"/>
  <c r="D53" i="2"/>
  <c r="D18" i="14" s="1"/>
  <c r="C53" i="2"/>
  <c r="C18" i="14" s="1"/>
  <c r="K32" i="20"/>
  <c r="C32" i="20"/>
  <c r="E27" i="14"/>
  <c r="C129" i="2" l="1"/>
  <c r="C134" i="2" s="1"/>
  <c r="C19" i="14" s="1"/>
  <c r="D129" i="2"/>
  <c r="D134" i="2" s="1"/>
  <c r="D19" i="14" s="1"/>
  <c r="E18" i="14"/>
  <c r="F19" i="14"/>
  <c r="F20" i="14"/>
  <c r="C137" i="2" l="1"/>
  <c r="C20" i="14" s="1"/>
  <c r="D137" i="2"/>
  <c r="D20" i="14" s="1"/>
  <c r="E19" i="14"/>
  <c r="E20" i="14"/>
  <c r="C28" i="19"/>
  <c r="C25" i="14" s="1"/>
  <c r="C41" i="19" l="1"/>
  <c r="C27" i="14" s="1"/>
</calcChain>
</file>

<file path=xl/sharedStrings.xml><?xml version="1.0" encoding="utf-8"?>
<sst xmlns="http://schemas.openxmlformats.org/spreadsheetml/2006/main" count="597" uniqueCount="428">
  <si>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</si>
  <si>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</si>
  <si>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</si>
  <si>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</si>
  <si>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</si>
  <si>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</si>
  <si>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</si>
  <si>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</si>
  <si>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</si>
  <si>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</si>
  <si>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</si>
  <si>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</si>
  <si>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</si>
  <si>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</si>
  <si>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</si>
  <si>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витрати на службові відрядження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</si>
  <si>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</si>
  <si>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</si>
  <si>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</si>
  <si>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</si>
  <si>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</si>
  <si>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</si>
  <si>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</si>
  <si>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</si>
  <si>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</si>
  <si>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</si>
  <si>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</si>
  <si>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</si>
  <si>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</si>
  <si>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</si>
  <si>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</si>
  <si>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</si>
  <si>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</si>
  <si>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витрати на електроенергію</t>
  </si>
  <si>
    <t xml:space="preserve">витрати на паливо 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</si>
  <si>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</si>
  <si>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</si>
  <si>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</si>
  <si>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</si>
  <si>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</si>
  <si>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</si>
  <si>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</si>
  <si>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</si>
  <si>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</si>
  <si>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</si>
  <si>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 xml:space="preserve">Єдиний внесок на загальнообов'язкове державне соціальне страхування                              </t>
  </si>
  <si>
    <t>інші платежі (розшифрувати)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</si>
  <si>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</si>
  <si>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</si>
  <si>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</si>
  <si>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>І. Формування фінансових результатів</t>
  </si>
  <si>
    <t>у тому числі: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</si>
  <si>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</si>
  <si>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</si>
  <si>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</si>
  <si>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</si>
  <si>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</si>
  <si>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</si>
  <si>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</si>
  <si>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</si>
  <si>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</si>
  <si>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інші витрати (розшифрувати)</t>
  </si>
  <si>
    <t>інші витрати на збут (розшифрувати)</t>
  </si>
  <si>
    <t>у тому числі за основними видами діяльності за КВЕД</t>
  </si>
  <si>
    <t>Плановий рік</t>
  </si>
  <si>
    <t>Витрати (дохід) з податку на прибуток</t>
  </si>
  <si>
    <t xml:space="preserve">Прибуток (збиток) від  припиненої діяльності після оподаткування </t>
  </si>
  <si>
    <t>Розподіл чистого прибутку</t>
  </si>
  <si>
    <t>Податок на прибуток підприємств</t>
  </si>
  <si>
    <t>IІ. Розрахунки з бюджетом</t>
  </si>
  <si>
    <t>І. Рух коштів у результаті операційної діяльності</t>
  </si>
  <si>
    <t>Надходження від деривативів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</si>
  <si>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</si>
  <si>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</si>
  <si>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</si>
  <si>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</si>
  <si>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</si>
  <si>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</si>
  <si>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</si>
  <si>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Капітальні інвестиції</t>
  </si>
  <si>
    <t xml:space="preserve">IV. Капітальні інвестиції </t>
  </si>
  <si>
    <t>курсові різниці</t>
  </si>
  <si>
    <t>Інші доходи (розшифрувати), у тому числі:</t>
  </si>
  <si>
    <t>Інші витрати (розшифрувати), у тому числі: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</si>
  <si>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</si>
  <si>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</si>
  <si>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</si>
  <si>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</si>
  <si>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 xml:space="preserve">                                (посада)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</si>
  <si>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</si>
  <si>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операційні витрати (розшифрувати)</t>
  </si>
  <si>
    <t>працівники</t>
  </si>
  <si>
    <t>Найменування показника</t>
  </si>
  <si>
    <t>Усього виплат на користь держави</t>
  </si>
  <si>
    <t>адміністративно-управлінський персонал</t>
  </si>
  <si>
    <t>Валовий прибуток/збиток</t>
  </si>
  <si>
    <t>витрати на сировину та основні матеріали</t>
  </si>
  <si>
    <t>Доходи і витрати (узагальнені показники)</t>
  </si>
  <si>
    <t>Матеріальні витрати, у тому числі:</t>
  </si>
  <si>
    <t>чистий дохід  від реалізації продукції (товарів, робіт, послуг),     тис. гривень</t>
  </si>
  <si>
    <t>кількість продукції/             наданих послуг, одиниця виміру</t>
  </si>
  <si>
    <t>_____________________________________________</t>
  </si>
  <si>
    <t>Валовий: прибуток / збиток</t>
  </si>
  <si>
    <t>Фінансовий результат від операційної діяльності: прибуток/збиток</t>
  </si>
  <si>
    <t>Фінансовий результат до оподаткування: прибуток/збиток</t>
  </si>
  <si>
    <t>Чистий  фінансовий результат: прибуток/збиток</t>
  </si>
  <si>
    <t>Відрахування частини чистого прибутку до міського бюджету</t>
  </si>
  <si>
    <t>IІ. Сплата податків, зборів та інших обов'язкових платежів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</si>
  <si>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</si>
  <si>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</si>
  <si>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III. Капітальні інвестиції</t>
  </si>
  <si>
    <t>IV. Коефіцієнтний аналіз</t>
  </si>
  <si>
    <r>
      <rPr>
        <b/>
        <sz val="14"/>
        <rFont val="Times New Roman"/>
        <family val="1"/>
        <charset val="204"/>
      </rPr>
      <t>Рентабельність діяльності</t>
    </r>
    <r>
      <rPr>
        <sz val="14"/>
        <rFont val="Times New Roman"/>
        <family val="1"/>
        <charset val="204"/>
      </rPr>
      <t xml:space="preserve">
(чистий фінансовий результат, рядок 1200 / чистий дохід від реалізації продукції (товарів, робіт, послуг), рядок 1000) х 100, %</t>
    </r>
  </si>
  <si>
    <r>
      <rPr>
        <b/>
        <sz val="14"/>
        <color indexed="63"/>
        <rFont val="Times New Roman"/>
        <family val="1"/>
        <charset val="204"/>
      </rPr>
      <t xml:space="preserve">Рентабельність активів              </t>
    </r>
    <r>
      <rPr>
        <sz val="14"/>
        <color indexed="63"/>
        <rFont val="Times New Roman"/>
        <family val="1"/>
        <charset val="204"/>
      </rPr>
      <t xml:space="preserve">                                           (чистий фінансовий результат, рядок 1200 / вартість активів, рядок 6020) х 100, %</t>
    </r>
  </si>
  <si>
    <r>
      <t xml:space="preserve">Рентабельність власного капіталу
</t>
    </r>
    <r>
      <rPr>
        <sz val="14"/>
        <rFont val="Times New Roman"/>
        <family val="1"/>
        <charset val="204"/>
      </rPr>
      <t>(чистий фінансовий результат, рядок 1200 / власний капітал, рядок 6080) х 100, %</t>
    </r>
  </si>
  <si>
    <r>
      <t xml:space="preserve">Коефіцієнт фінансової стійкості
</t>
    </r>
    <r>
      <rPr>
        <sz val="14"/>
        <rFont val="Times New Roman"/>
        <family val="1"/>
        <charset val="204"/>
      </rPr>
      <t>(власний капітал, рядок 6080 / (довгострокові зобов'язання, рядок 6030 + поточні зобов'язання, рядок 6040))</t>
    </r>
  </si>
  <si>
    <r>
      <t xml:space="preserve">Коефіцієнт зносу основних засобів
</t>
    </r>
    <r>
      <rPr>
        <sz val="14"/>
        <rFont val="Times New Roman"/>
        <family val="1"/>
        <charset val="204"/>
      </rPr>
      <t>(сума зносу, рядок 6003 / первісна вартість основних засобів, рядок 6002)</t>
    </r>
  </si>
  <si>
    <t>Фінансовий результат до опадаткування: прибуток/збиток</t>
  </si>
  <si>
    <t>V.Звіт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</si>
  <si>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</si>
  <si>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</si>
  <si>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</si>
  <si>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</si>
  <si>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</si>
  <si>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</si>
  <si>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</si>
  <si>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</si>
  <si>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</si>
  <si>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</si>
  <si>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забезпечення, у тому числі:</t>
  </si>
  <si>
    <t>поточна кредиторська заборгованість за товари, роботи, послуги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</si>
  <si>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</si>
  <si>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</si>
  <si>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</si>
  <si>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</si>
  <si>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</si>
  <si>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</si>
  <si>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</si>
  <si>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</si>
  <si>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довгострокові зобов'язання</t>
  </si>
  <si>
    <t>короткострокові зобов'язання</t>
  </si>
  <si>
    <t>інші фінансові зобов'язання</t>
  </si>
  <si>
    <t>Повернено залучених коштів, усього, у тому числі:</t>
  </si>
  <si>
    <t>Заборгованість за кредитами на кінець періоду</t>
  </si>
  <si>
    <t>VII. Дані про персонал та витрати на оплату праці</t>
  </si>
  <si>
    <t>члени наглядової ради</t>
  </si>
  <si>
    <t>члени правління</t>
  </si>
  <si>
    <t>керівник</t>
  </si>
  <si>
    <t>Середньомісячні витрати на оплату праці одного працівника (грн), усього, у тому числі:</t>
  </si>
  <si>
    <t>член наглядової ради</t>
  </si>
  <si>
    <t>член правління</t>
  </si>
  <si>
    <t>керівник, усього, у тому числі:</t>
  </si>
  <si>
    <t>посадовий оклад</t>
  </si>
  <si>
    <t>8023/1</t>
  </si>
  <si>
    <t>преміювання</t>
  </si>
  <si>
    <t>8023/2</t>
  </si>
  <si>
    <t>інші виплати, передбачені законодавством</t>
  </si>
  <si>
    <t>8023/3</t>
  </si>
  <si>
    <t>адміністративно-управлінський працівник</t>
  </si>
  <si>
    <t>працівник</t>
  </si>
  <si>
    <t>витрати на зв'язок</t>
  </si>
  <si>
    <t>організаційно-технічні послуги</t>
  </si>
  <si>
    <t>витрати на підвищення кваліфікації та перепідготовку кадрів</t>
  </si>
  <si>
    <t>витрати на утримання основних фондів, інших необоротних активів загальногосподарського використання, у тому числі: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</si>
  <si>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</si>
  <si>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</si>
  <si>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</si>
  <si>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</si>
  <si>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(розшифрувати)</t>
  </si>
  <si>
    <t>Чистий фінансовий результат</t>
  </si>
  <si>
    <t xml:space="preserve">Нараховані до сплати податки, збори та інші обов'язкові платежі </t>
  </si>
  <si>
    <t>Сплата податків та зборів до Державного бюджету України (податкові платежі), усього, у тому числі:</t>
  </si>
  <si>
    <t>податок на прибуток підприємств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</si>
  <si>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</si>
  <si>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</si>
  <si>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</si>
  <si>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</si>
  <si>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</si>
  <si>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єдиний внесок на загальнообов'язкове державне соціальне страхування</t>
  </si>
  <si>
    <t>інші податки, збори та платежі (розшифрувати)</t>
  </si>
  <si>
    <t>Інші податки, збори та платежі на користь держави, усього, у тому числі: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</si>
  <si>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</si>
  <si>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</si>
  <si>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</si>
  <si>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Сплата податків тазборів до місцевих бюджетів</t>
  </si>
  <si>
    <t>ІІІ. Рух грошових коштів (за прямим методом)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</si>
  <si>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</si>
  <si>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</si>
  <si>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</si>
  <si>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</si>
  <si>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Цільове фінансування, у тому числі:</t>
  </si>
  <si>
    <t>бюджетне фінансування</t>
  </si>
  <si>
    <t>Надходження авансів від покупців і замовників</t>
  </si>
  <si>
    <t>позики</t>
  </si>
  <si>
    <t>Інші надходження (розшифрувати)</t>
  </si>
  <si>
    <t>Витрачання грошових коштів від операційної діяльності</t>
  </si>
  <si>
    <t>Розрахунки за продукцію (товари, роботи та послуги)</t>
  </si>
  <si>
    <t>Розрахунки з оплати праці</t>
  </si>
  <si>
    <t>Зобов'язання з податків, зборів та інших обов'язкових платежів, у тому числі:</t>
  </si>
  <si>
    <t>податок на додану вартість</t>
  </si>
  <si>
    <t>інші зобов'язання з податків і зборів, у тому числі: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</si>
  <si>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</si>
  <si>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</si>
  <si>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</si>
  <si>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 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</si>
  <si>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</si>
  <si>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</si>
  <si>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>надходження від продажу акцій та облігацій</t>
  </si>
  <si>
    <t>Надходження від реалізації необоротних активів</t>
  </si>
  <si>
    <t>Надходження від отриманих відсотків</t>
  </si>
  <si>
    <t>Надходження дивідендів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</si>
  <si>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</si>
  <si>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</si>
  <si>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>витрачання на придбання акцій та облігацій</t>
  </si>
  <si>
    <t>Витрачання на придбання необоротних активів, у тому числі:</t>
  </si>
  <si>
    <t>придбання (створення) основних засобів (розшифрувати)</t>
  </si>
  <si>
    <t>капітальне будівництво (розшифрувати)</t>
  </si>
  <si>
    <t>придбання (створення) нематеріальних активів (розшифрувати)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</si>
  <si>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</si>
  <si>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</si>
  <si>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</si>
  <si>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</t>
  </si>
  <si>
    <t>III. Рух коштів у результаті фінансової діяльності</t>
  </si>
  <si>
    <t>Надходження грошових коштів від фінансової діяльності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</si>
  <si>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</si>
  <si>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</si>
  <si>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</si>
  <si>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</si>
  <si>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</si>
  <si>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</si>
  <si>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</si>
  <si>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</si>
  <si>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</t>
  </si>
  <si>
    <t>Чистий рух грошових коштів за звітний період</t>
  </si>
  <si>
    <t>Залишок коштів на початок періоду</t>
  </si>
  <si>
    <t>Вплив зміни валютних курсів на залишок коштів</t>
  </si>
  <si>
    <t>Залишок коштів на кінець періоду</t>
  </si>
  <si>
    <t xml:space="preserve">                               (посада)</t>
  </si>
  <si>
    <t>Керівник______________________________</t>
  </si>
  <si>
    <t xml:space="preserve">                                  (посада)</t>
  </si>
  <si>
    <t>капітальний ремонт</t>
  </si>
  <si>
    <t>Код за ЄДРПОУ</t>
  </si>
  <si>
    <t>Найменування підприємства</t>
  </si>
  <si>
    <t>Вид діяльності</t>
  </si>
  <si>
    <t>ціна оди-
ниці (вар-
тість продук-
ції/нада-
них послуг), грн</t>
  </si>
  <si>
    <t xml:space="preserve">      3. Інформація щодо отримання та повернення залучених коштів</t>
  </si>
  <si>
    <t>сума основного боргу</t>
  </si>
  <si>
    <t xml:space="preserve">сума основного боргу </t>
  </si>
  <si>
    <t>відсотки нараховані</t>
  </si>
  <si>
    <t>Заборгованість за кредитами на початок ____року</t>
  </si>
  <si>
    <t>відсотки сплачені</t>
  </si>
  <si>
    <t>курсові різниці (сума основного боргу)</t>
  </si>
  <si>
    <t>курсові різниці (відсотки)</t>
  </si>
  <si>
    <t>Довгострокові зобов'язання, усього,</t>
  </si>
  <si>
    <t>Короткострокові зобов'язання, усього,</t>
  </si>
  <si>
    <t>Інші фінансові зобов'язання, усього,</t>
  </si>
  <si>
    <t>Усього:</t>
  </si>
  <si>
    <t>4.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</si>
  <si>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</si>
  <si>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</si>
  <si>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</si>
  <si>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</si>
  <si>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</si>
  <si>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</si>
  <si>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Відсоток</t>
  </si>
  <si>
    <t>придбання (виготовлення) основних засобів (розшифрувати)</t>
  </si>
  <si>
    <t>1.</t>
  </si>
  <si>
    <t>2.</t>
  </si>
  <si>
    <t>3.</t>
  </si>
  <si>
    <t>придбання (створення) нематеріальних активів (розшифрувати про ліцензійне програмне забезпечення)</t>
  </si>
  <si>
    <t>4.</t>
  </si>
  <si>
    <t>5.</t>
  </si>
  <si>
    <t>6.</t>
  </si>
  <si>
    <t>N з/п</t>
  </si>
  <si>
    <t>Рік початку і закінчення будівництва</t>
  </si>
  <si>
    <t>власні кошти</t>
  </si>
  <si>
    <t>кредитні кошти</t>
  </si>
  <si>
    <t>5. Капітальне будівництво (рядок 4010 таблиці IV)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</si>
  <si>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</si>
  <si>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</si>
  <si>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</si>
  <si>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освоєння капітальних вкладень</t>
  </si>
  <si>
    <t>фінансування капітальних інвестицій (оплата грошовими коштами), усього</t>
  </si>
  <si>
    <t>Інформація щодо проектно-кошторисної документації (стан розроблення, затвердження, у разі затвердження зазначити суб'єкт управління, яким затверджено, та відповідний документ)</t>
  </si>
  <si>
    <t>Найменування об'єкта</t>
  </si>
  <si>
    <t>Документ, яким затверджений титул будови, із зазначенням суб'єкта управління, який його погодив</t>
  </si>
  <si>
    <t xml:space="preserve">      2. Інформація про бізнес підприємства (код рядка 1000 "чистий дохід від реалізації продукції ( товарів, робіт, послуг)" фінансового плану)</t>
  </si>
  <si>
    <t>Заборгованість за кредитами на кінець _____року</t>
  </si>
  <si>
    <t>Керівник_______________________________________</t>
  </si>
  <si>
    <t xml:space="preserve">                       (підпис)</t>
  </si>
  <si>
    <t>____________________________________</t>
  </si>
  <si>
    <t>(ініціали, прізвище)</t>
  </si>
  <si>
    <t xml:space="preserve">                  (ініціали, прізвище)</t>
  </si>
  <si>
    <t xml:space="preserve">                                                  (посада)</t>
  </si>
  <si>
    <t>Характеризує інвестиційну політику підприємства</t>
  </si>
  <si>
    <t>Зменшення</t>
  </si>
  <si>
    <t>Коефіцієнт зносу основних засобів 
(сума зносу, рядок 6003 / первісна вартість основних засобів, рядок 6002)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</si>
  <si>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</si>
  <si>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</si>
  <si>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</si>
  <si>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Характеризує ефективність господарської діяльності підприємства</t>
  </si>
  <si>
    <t>Збільшення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</si>
  <si>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</si>
  <si>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власного капіталу
(чистий фінансовий результат, рядок 1200 / власний капітал, рядок 6080) х 100, %</t>
  </si>
  <si>
    <t>Характеризує ефективність використання активів підприємства</t>
  </si>
  <si>
    <t>Рентабельність активів
(чистий фінансовий результат, рядок 1200 / вартість активів, рядок 6020) х 100, %</t>
  </si>
  <si>
    <t>Примітки</t>
  </si>
  <si>
    <t>Оптимальне значення</t>
  </si>
  <si>
    <t>8</t>
  </si>
  <si>
    <t xml:space="preserve">                      Керівник  _____________________</t>
  </si>
  <si>
    <t>Характеризує ефективність використання власного капіталу. Показує, яка віддача (норма прибутку) на вкладений власний капітал</t>
  </si>
  <si>
    <t>VI. Інформація до фінансового плану</t>
  </si>
  <si>
    <t>інші джерела (зазначити джерело)</t>
  </si>
  <si>
    <t xml:space="preserve">       1. Перелік підприємств, які включені до консолідованого (зведеного) фінансового плану</t>
  </si>
  <si>
    <t>Зобов'язання</t>
  </si>
  <si>
    <t>ЗВІТ</t>
  </si>
  <si>
    <t>ПРО ВИКОНАННЯ ФІНАНСОВОГО ПЛАНУ</t>
  </si>
  <si>
    <t>план</t>
  </si>
  <si>
    <t>факт</t>
  </si>
  <si>
    <t>відхилення, +/-</t>
  </si>
  <si>
    <t>виконання,%</t>
  </si>
  <si>
    <t>звітний період</t>
  </si>
  <si>
    <t>х</t>
  </si>
  <si>
    <t>V. Коефіцієнтний аналіз (річний)</t>
  </si>
  <si>
    <t>План</t>
  </si>
  <si>
    <t>Факт</t>
  </si>
  <si>
    <t>Відхилення,+/-</t>
  </si>
  <si>
    <t>Виконання,%</t>
  </si>
  <si>
    <t xml:space="preserve">план </t>
  </si>
  <si>
    <t xml:space="preserve">факт </t>
  </si>
  <si>
    <t>Отримано залучених коштів за звітний період</t>
  </si>
  <si>
    <t>відсотки, нараховані протягом року</t>
  </si>
  <si>
    <t>Повернено залучених коштів за звітний період</t>
  </si>
  <si>
    <t>_____________________</t>
  </si>
  <si>
    <t xml:space="preserve">     (підпис)</t>
  </si>
  <si>
    <t xml:space="preserve">             (підпис)</t>
  </si>
  <si>
    <t>__________________</t>
  </si>
  <si>
    <t xml:space="preserve">                                                        (ініціали, прізвище)</t>
  </si>
  <si>
    <t xml:space="preserve">    (підпис)</t>
  </si>
  <si>
    <t>________________________</t>
  </si>
  <si>
    <t>_______________________</t>
  </si>
  <si>
    <t xml:space="preserve">     (ініціали, прізвище)</t>
  </si>
  <si>
    <t>______________________________________</t>
  </si>
  <si>
    <t>___________</t>
  </si>
  <si>
    <t xml:space="preserve">                                 (ініціали, прізвище)</t>
  </si>
  <si>
    <r>
      <t>Середня кількість працівників</t>
    </r>
    <r>
      <rPr>
        <sz val="14"/>
        <rFont val="Times New Roman"/>
        <family val="1"/>
        <charset val="204"/>
      </rPr>
      <t> (штатних працівників, зовнішніх сумісників та працівників, які працюють за цивільно-правовими договорами), </t>
    </r>
    <r>
      <rPr>
        <b/>
        <sz val="14"/>
        <rFont val="Times New Roman"/>
        <family val="1"/>
        <charset val="204"/>
      </rPr>
      <t>у тому числі:</t>
    </r>
  </si>
  <si>
    <t xml:space="preserve">факт за звітний період поточного року </t>
  </si>
  <si>
    <t>Доходи і витрати (деталізація)</t>
  </si>
  <si>
    <t>I. Розшифрування до запланованого рівня доходів/витрат</t>
  </si>
  <si>
    <t>цільове фінансування (в тому числі бюджетне)</t>
  </si>
  <si>
    <t>Найменування видів діяльності за КВЕД (із зазначенням видів робіт та наданих послуг)</t>
  </si>
  <si>
    <t>комунальні послуги :</t>
  </si>
  <si>
    <t>в тому числі:</t>
  </si>
  <si>
    <t>опалення та гаряча вода</t>
  </si>
  <si>
    <t xml:space="preserve">водопостачання та водовідведення </t>
  </si>
  <si>
    <t>оплата інших енергоносіїв та інших комунальних послуг</t>
  </si>
  <si>
    <t>предмети,матеріали,обладнання та інвентар</t>
  </si>
  <si>
    <t xml:space="preserve">послуги сторонніх організацій </t>
  </si>
  <si>
    <t>витрати на зв"язок та інтернет послуги</t>
  </si>
  <si>
    <t xml:space="preserve">послуги з автомобільних перевезень </t>
  </si>
  <si>
    <t>послуги з прання і сухого чищення</t>
  </si>
  <si>
    <t>послуги з технічних випробувань,аналізу та косультування</t>
  </si>
  <si>
    <t>послуги з ремонту і технічного обслуговування медичного і високоточного обладнання</t>
  </si>
  <si>
    <t xml:space="preserve">ремонт,технічне обслуговування персональних комп"ютерів,офісного, телекомунікаційного та аудіовізуального обладнання,а також супутні послуги </t>
  </si>
  <si>
    <t>послуги з ремонту і технічного обслуговування техніки (побут.тех.)</t>
  </si>
  <si>
    <t>послуги у сфері розслідувань та охорони</t>
  </si>
  <si>
    <t>послуги пожежних і рятувальних служб</t>
  </si>
  <si>
    <t xml:space="preserve">технічне обслуговування ліфтів </t>
  </si>
  <si>
    <t xml:space="preserve">послуги з гідродинамічного промивання мережі водовідведення </t>
  </si>
  <si>
    <t>дератизація і дезінфекція</t>
  </si>
  <si>
    <t>послуги з ремонту і технічного обслуговування будівельних конструкцій</t>
  </si>
  <si>
    <t>послуги у сфері локальних мереж</t>
  </si>
  <si>
    <t>послуги з електролабораторних вимірів контурів заземлення</t>
  </si>
  <si>
    <t>послуги з утилізації небезпечних відходів</t>
  </si>
  <si>
    <t xml:space="preserve">послуги з гідродинамічного промивання системи теплопостачання </t>
  </si>
  <si>
    <t>послуги з програмного забезпечення</t>
  </si>
  <si>
    <t>послуги з промивання труб каналізаційної мережі</t>
  </si>
  <si>
    <t>послуги банку</t>
  </si>
  <si>
    <t>послуги медичні</t>
  </si>
  <si>
    <t>послуги установки системи подачі кисню</t>
  </si>
  <si>
    <t>кейтерингові послуги</t>
  </si>
  <si>
    <t>послуги з технічного обслуговування електричних мереж</t>
  </si>
  <si>
    <t>інші послуги</t>
  </si>
  <si>
    <t>комунальні послуги :(адміністративні):</t>
  </si>
  <si>
    <t>електроенергія</t>
  </si>
  <si>
    <t>відшкодування пільгових пенсій при достроковому виході на пенсію</t>
  </si>
  <si>
    <t>дохід від оренди</t>
  </si>
  <si>
    <t xml:space="preserve">одержані гранти і дарунки,спонсорська і благодійна допомога </t>
  </si>
  <si>
    <t>дохід від реалізації майна та іншої господарської діяльності</t>
  </si>
  <si>
    <t>централізоване постачання</t>
  </si>
  <si>
    <t xml:space="preserve">дохід від амортизації основних засобів і нематеріальних активів </t>
  </si>
  <si>
    <t>1074/1</t>
  </si>
  <si>
    <t>1074/2</t>
  </si>
  <si>
    <t>комунальні послуги:</t>
  </si>
  <si>
    <t xml:space="preserve">опалення та гаряча вода </t>
  </si>
  <si>
    <t xml:space="preserve">інші поточні видатки </t>
  </si>
  <si>
    <t>медикаменти та вироби медичного призначення ,засоби індивідуального захисту</t>
  </si>
  <si>
    <t xml:space="preserve">Директор </t>
  </si>
  <si>
    <t>Тимофій ТРОНЦ</t>
  </si>
  <si>
    <t>КОМУНАЛЬНОГО НЕКОМЕРЦІЙНОГО  ПІДПРИЄМСТВА "ПЕРША ЧЕРКАСЬКА МІСЬКА ЛІКАРНЯ"</t>
  </si>
  <si>
    <t>_Тимофій ТРОНЦ______________________</t>
  </si>
  <si>
    <t>КНП "Перша Черкаська міська лікарня"</t>
  </si>
  <si>
    <t>86.10.Діяльність лікарняних закладів</t>
  </si>
  <si>
    <t>86.10 Діяльність лікарняних закладів (надання медичної допомоги за рахунок коштів від державного бюджету по договору з НСЗУ про медичне обслуговування населення за програмою медичних гарантій, в т.ч. за пакетами:)</t>
  </si>
  <si>
    <t>Стаціонарна медична допомога дорослим та дітям без проведення хірургічних втручань</t>
  </si>
  <si>
    <t>Хірургічні операції дорослим та дітям у стаціонарних умовах</t>
  </si>
  <si>
    <t>езофагогастродуоденоскопія</t>
  </si>
  <si>
    <t>колоноскопія</t>
  </si>
  <si>
    <t>цистоскопія</t>
  </si>
  <si>
    <t>бронхоскопія</t>
  </si>
  <si>
    <t>Стаціонарна допомога пацієнтам з гострою респіраторною хворобою СОVID -19</t>
  </si>
  <si>
    <t>модернізація, модифікація (добудова, дообладнання, реконструкція) (розшифрувати) Реконструкція будівлі КНП "Перша Черкаська міська лікарня"</t>
  </si>
  <si>
    <t>витрати на паливо</t>
  </si>
  <si>
    <t xml:space="preserve">Хірургічні операції дорослим та дітям в умовах стаціонару одного дня </t>
  </si>
  <si>
    <t>податок на додану вартість, що підлягає сплаті до бюджету за підсумками звітного періоду ПДВ</t>
  </si>
  <si>
    <t>податок на нерухоме майно</t>
  </si>
  <si>
    <t>оплата послуг  (крім комунальних)</t>
  </si>
  <si>
    <t xml:space="preserve"> </t>
  </si>
  <si>
    <t xml:space="preserve">Профілактика,діагностика,спостереження ,лікування та реабілітація пацієнтів в амбулаторних умовах . </t>
  </si>
  <si>
    <t>Діяльність лікарняних закладів (надання платних послуг)</t>
  </si>
  <si>
    <t xml:space="preserve">орендна плата </t>
  </si>
  <si>
    <t xml:space="preserve">інші податки та збори (розшифрувати) </t>
  </si>
  <si>
    <t>Директор</t>
  </si>
  <si>
    <t>міська програма фінансової підтримки комунальних некомерційних підприємств(закладів охорони здоров"я Черкаської міської ради )</t>
  </si>
  <si>
    <t>міська програма надання медичних послуг жителям міста Черкаси понад обсяг,передбачений програмою державних гарантій медичного обслуговування населення</t>
  </si>
  <si>
    <t>Інші доходи (харчування військових)</t>
  </si>
  <si>
    <t xml:space="preserve">Гітероскопія </t>
  </si>
  <si>
    <t>ЗА   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</si>
</sst>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&quot;р.&quot;;[Red]\-#,##0&quot;р.&quot;"/>
    <numFmt numFmtId="165" formatCode="#,##0.00&quot;р.&quot;;\-#,##0.00&quot;р.&quot;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_-* #,##0.00_₴_-;\-* #,##0.00_₴_-;_-* &quot;-&quot;??_₴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-* #,##0.0_₴_-;\-* #,##0.0_₴_-;_-* &quot;-&quot;??_₴_-;_-@_-"/>
    <numFmt numFmtId="179" formatCode="#,##0.0000"/>
    <numFmt numFmtId="180" formatCode="0.0000"/>
  </numFmts>
  <fonts count="8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2A2928"/>
      <name val="Times New Roman"/>
      <family val="1"/>
      <charset val="204"/>
    </font>
    <font>
      <sz val="12"/>
      <color rgb="FF2A2928"/>
      <name val="Arial"/>
      <family val="2"/>
      <charset val="204"/>
    </font>
    <font>
      <b/>
      <sz val="12"/>
      <color rgb="FF2A2928"/>
      <name val="Arial"/>
      <family val="2"/>
      <charset val="204"/>
    </font>
    <font>
      <b/>
      <sz val="14"/>
      <color rgb="FF2A2928"/>
      <name val="Times New Roman"/>
      <family val="1"/>
      <charset val="204"/>
    </font>
    <font>
      <sz val="16"/>
      <color rgb="FF2A2928"/>
      <name val="Arial"/>
      <family val="2"/>
      <charset val="204"/>
    </font>
    <font>
      <sz val="16"/>
      <color rgb="FF2A2928"/>
      <name val="Times New Roman"/>
      <family val="1"/>
      <charset val="204"/>
    </font>
    <font>
      <b/>
      <sz val="16"/>
      <color rgb="FF2A2928"/>
      <name val="Times New Roman"/>
      <family val="1"/>
      <charset val="204"/>
    </font>
    <font>
      <sz val="14"/>
      <color rgb="FF202122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Arial Cyr"/>
      <charset val="204"/>
    </font>
    <font>
      <sz val="12"/>
      <color rgb="FF2A2928"/>
      <name val="Times New Roman"/>
      <family val="1"/>
      <charset val="204"/>
    </font>
    <font>
      <b/>
      <sz val="10"/>
      <color rgb="FF2A2928"/>
      <name val="Times New Roman"/>
      <family val="1"/>
      <charset val="204"/>
    </font>
    <font>
      <sz val="10"/>
      <color rgb="FF2A292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rgb="FFFF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/>
      <top/>
      <bottom/>
      <diagonal/>
    </border>
    <border>
      <left/>
      <right style="medium">
        <color rgb="FF989898"/>
      </right>
      <top/>
      <bottom style="medium">
        <color rgb="FF989898"/>
      </bottom>
      <diagonal/>
    </border>
    <border>
      <left/>
      <right style="medium">
        <color rgb="FF989898"/>
      </right>
      <top style="medium">
        <color rgb="FF989898"/>
      </top>
      <bottom style="medium">
        <color rgb="FF98989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6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168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2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73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7" fontId="66" fillId="22" borderId="12" applyFill="0" applyBorder="0">
      <alignment horizontal="center" vertical="center" wrapText="1"/>
      <protection locked="0"/>
    </xf>
    <xf numFmtId="172" fontId="67" fillId="0" borderId="0">
      <alignment wrapText="1"/>
    </xf>
    <xf numFmtId="172" fontId="34" fillId="0" borderId="0">
      <alignment wrapText="1"/>
    </xf>
  </cellStyleXfs>
  <cellXfs count="327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1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1" fontId="5" fillId="0" borderId="0" xfId="0" applyNumberFormat="1" applyFont="1" applyAlignment="1">
      <alignment horizontal="right" vertical="center" wrapText="1"/>
    </xf>
    <xf numFmtId="171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247" applyFont="1" applyAlignment="1">
      <alignment horizontal="center" vertical="center" wrapText="1"/>
    </xf>
    <xf numFmtId="0" fontId="5" fillId="0" borderId="0" xfId="247" applyFont="1" applyAlignment="1">
      <alignment vertical="center"/>
    </xf>
    <xf numFmtId="0" fontId="5" fillId="0" borderId="3" xfId="247" applyFont="1" applyBorder="1" applyAlignment="1">
      <alignment horizontal="left" vertical="center" wrapText="1"/>
    </xf>
    <xf numFmtId="0" fontId="4" fillId="0" borderId="0" xfId="247" applyFont="1" applyAlignment="1">
      <alignment vertical="center"/>
    </xf>
    <xf numFmtId="0" fontId="5" fillId="0" borderId="0" xfId="247" applyFont="1" applyAlignment="1">
      <alignment horizontal="center" vertical="center"/>
    </xf>
    <xf numFmtId="0" fontId="4" fillId="0" borderId="0" xfId="247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247" applyFont="1" applyBorder="1" applyAlignment="1">
      <alignment horizontal="center" vertical="center"/>
    </xf>
    <xf numFmtId="0" fontId="5" fillId="0" borderId="3" xfId="247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247" applyFont="1" applyBorder="1" applyAlignment="1">
      <alignment horizontal="left" vertical="center" wrapText="1"/>
    </xf>
    <xf numFmtId="0" fontId="13" fillId="0" borderId="0" xfId="247" applyFont="1"/>
    <xf numFmtId="0" fontId="5" fillId="0" borderId="0" xfId="247" applyFont="1" applyAlignment="1">
      <alignment vertical="center" wrapText="1"/>
    </xf>
    <xf numFmtId="0" fontId="4" fillId="0" borderId="0" xfId="0" quotePrefix="1" applyFont="1" applyAlignment="1">
      <alignment horizontal="center"/>
    </xf>
    <xf numFmtId="171" fontId="4" fillId="0" borderId="0" xfId="0" quotePrefix="1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4" fillId="0" borderId="3" xfId="247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1" fontId="5" fillId="0" borderId="1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30" borderId="0" xfId="247" applyFont="1" applyFill="1" applyAlignment="1">
      <alignment vertical="center"/>
    </xf>
    <xf numFmtId="0" fontId="4" fillId="30" borderId="0" xfId="0" applyFont="1" applyFill="1" applyAlignment="1">
      <alignment vertical="center"/>
    </xf>
    <xf numFmtId="0" fontId="4" fillId="30" borderId="3" xfId="0" quotePrefix="1" applyFont="1" applyFill="1" applyBorder="1" applyAlignment="1">
      <alignment horizontal="center" vertical="center" wrapText="1"/>
    </xf>
    <xf numFmtId="171" fontId="4" fillId="0" borderId="3" xfId="0" applyNumberFormat="1" applyFont="1" applyBorder="1" applyAlignment="1">
      <alignment horizontal="center" vertical="center" wrapText="1"/>
    </xf>
    <xf numFmtId="171" fontId="4" fillId="0" borderId="14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71" fontId="4" fillId="30" borderId="3" xfId="0" quotePrefix="1" applyNumberFormat="1" applyFont="1" applyFill="1" applyBorder="1" applyAlignment="1">
      <alignment horizontal="center" vertical="center" wrapText="1"/>
    </xf>
    <xf numFmtId="171" fontId="4" fillId="0" borderId="3" xfId="247" applyNumberFormat="1" applyFont="1" applyBorder="1" applyAlignment="1">
      <alignment horizontal="center" vertical="center" wrapText="1"/>
    </xf>
    <xf numFmtId="170" fontId="4" fillId="0" borderId="3" xfId="0" applyNumberFormat="1" applyFont="1" applyBorder="1" applyAlignment="1">
      <alignment horizontal="center" vertical="center" wrapText="1"/>
    </xf>
    <xf numFmtId="171" fontId="4" fillId="0" borderId="3" xfId="0" quotePrefix="1" applyNumberFormat="1" applyFont="1" applyBorder="1" applyAlignment="1">
      <alignment horizontal="center" vertical="center" wrapText="1"/>
    </xf>
    <xf numFmtId="171" fontId="5" fillId="0" borderId="3" xfId="0" quotePrefix="1" applyNumberFormat="1" applyFont="1" applyBorder="1" applyAlignment="1">
      <alignment horizontal="center" vertical="center" wrapText="1"/>
    </xf>
    <xf numFmtId="171" fontId="5" fillId="0" borderId="3" xfId="247" applyNumberFormat="1" applyFont="1" applyBorder="1" applyAlignment="1">
      <alignment horizontal="center" vertical="center" wrapText="1"/>
    </xf>
    <xf numFmtId="171" fontId="5" fillId="0" borderId="3" xfId="247" quotePrefix="1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5" fillId="31" borderId="3" xfId="0" applyFont="1" applyFill="1" applyBorder="1" applyAlignment="1">
      <alignment horizontal="left" vertical="center" wrapText="1"/>
    </xf>
    <xf numFmtId="0" fontId="75" fillId="31" borderId="3" xfId="0" applyFont="1" applyFill="1" applyBorder="1" applyAlignment="1">
      <alignment horizontal="center" vertical="center" wrapText="1"/>
    </xf>
    <xf numFmtId="0" fontId="4" fillId="31" borderId="14" xfId="0" applyFont="1" applyFill="1" applyBorder="1" applyAlignment="1">
      <alignment horizontal="center" vertical="center"/>
    </xf>
    <xf numFmtId="0" fontId="5" fillId="31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1" fontId="5" fillId="0" borderId="14" xfId="0" applyNumberFormat="1" applyFont="1" applyBorder="1" applyAlignment="1">
      <alignment horizontal="center" vertical="center" wrapText="1"/>
    </xf>
    <xf numFmtId="171" fontId="5" fillId="0" borderId="15" xfId="0" applyNumberFormat="1" applyFont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32" borderId="3" xfId="0" applyFont="1" applyFill="1" applyBorder="1" applyAlignment="1">
      <alignment horizontal="left" vertical="center" wrapText="1"/>
    </xf>
    <xf numFmtId="0" fontId="4" fillId="32" borderId="3" xfId="0" quotePrefix="1" applyFont="1" applyFill="1" applyBorder="1" applyAlignment="1">
      <alignment horizontal="center" vertical="center"/>
    </xf>
    <xf numFmtId="171" fontId="4" fillId="32" borderId="3" xfId="0" applyNumberFormat="1" applyFont="1" applyFill="1" applyBorder="1" applyAlignment="1">
      <alignment horizontal="center" vertical="center" wrapText="1"/>
    </xf>
    <xf numFmtId="0" fontId="4" fillId="32" borderId="0" xfId="0" applyFont="1" applyFill="1" applyAlignment="1">
      <alignment vertical="center"/>
    </xf>
    <xf numFmtId="171" fontId="4" fillId="32" borderId="3" xfId="0" quotePrefix="1" applyNumberFormat="1" applyFont="1" applyFill="1" applyBorder="1" applyAlignment="1">
      <alignment horizontal="center" vertical="center" wrapText="1"/>
    </xf>
    <xf numFmtId="0" fontId="5" fillId="32" borderId="0" xfId="0" applyFont="1" applyFill="1" applyAlignment="1">
      <alignment vertical="center"/>
    </xf>
    <xf numFmtId="0" fontId="0" fillId="31" borderId="22" xfId="0" applyFill="1" applyBorder="1"/>
    <xf numFmtId="0" fontId="76" fillId="31" borderId="23" xfId="0" applyFont="1" applyFill="1" applyBorder="1" applyAlignment="1">
      <alignment horizontal="center" vertical="center" wrapText="1"/>
    </xf>
    <xf numFmtId="0" fontId="4" fillId="32" borderId="14" xfId="0" applyFont="1" applyFill="1" applyBorder="1" applyAlignment="1">
      <alignment horizontal="left" vertical="center" wrapText="1"/>
    </xf>
    <xf numFmtId="0" fontId="4" fillId="32" borderId="14" xfId="0" quotePrefix="1" applyFont="1" applyFill="1" applyBorder="1" applyAlignment="1">
      <alignment horizontal="center" vertical="center"/>
    </xf>
    <xf numFmtId="171" fontId="4" fillId="32" borderId="14" xfId="0" applyNumberFormat="1" applyFont="1" applyFill="1" applyBorder="1" applyAlignment="1">
      <alignment horizontal="center" vertical="center" wrapText="1"/>
    </xf>
    <xf numFmtId="170" fontId="75" fillId="31" borderId="3" xfId="0" applyNumberFormat="1" applyFont="1" applyFill="1" applyBorder="1" applyAlignment="1">
      <alignment horizontal="center" vertical="center" wrapText="1"/>
    </xf>
    <xf numFmtId="0" fontId="5" fillId="0" borderId="15" xfId="0" quotePrefix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7" xfId="0" quotePrefix="1" applyFont="1" applyBorder="1" applyAlignment="1">
      <alignment horizontal="center" vertical="center"/>
    </xf>
    <xf numFmtId="170" fontId="78" fillId="0" borderId="3" xfId="0" applyNumberFormat="1" applyFont="1" applyBorder="1" applyAlignment="1">
      <alignment horizontal="center" vertical="center" wrapText="1"/>
    </xf>
    <xf numFmtId="170" fontId="75" fillId="0" borderId="3" xfId="0" applyNumberFormat="1" applyFont="1" applyBorder="1" applyAlignment="1">
      <alignment horizontal="center" vertical="center" wrapText="1"/>
    </xf>
    <xf numFmtId="170" fontId="5" fillId="31" borderId="3" xfId="0" applyNumberFormat="1" applyFont="1" applyFill="1" applyBorder="1"/>
    <xf numFmtId="4" fontId="5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170" fontId="76" fillId="31" borderId="3" xfId="0" applyNumberFormat="1" applyFont="1" applyFill="1" applyBorder="1" applyAlignment="1">
      <alignment horizontal="center" vertical="center" wrapText="1"/>
    </xf>
    <xf numFmtId="170" fontId="76" fillId="0" borderId="3" xfId="0" applyNumberFormat="1" applyFont="1" applyBorder="1" applyAlignment="1">
      <alignment horizontal="center" vertical="center" wrapText="1"/>
    </xf>
    <xf numFmtId="170" fontId="0" fillId="31" borderId="3" xfId="0" applyNumberFormat="1" applyFill="1" applyBorder="1"/>
    <xf numFmtId="0" fontId="4" fillId="31" borderId="3" xfId="0" applyFont="1" applyFill="1" applyBorder="1" applyAlignment="1">
      <alignment horizontal="left" vertical="center" wrapText="1"/>
    </xf>
    <xf numFmtId="0" fontId="4" fillId="31" borderId="3" xfId="0" applyFont="1" applyFill="1" applyBorder="1" applyAlignment="1">
      <alignment horizontal="center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5" fillId="31" borderId="3" xfId="0" applyFont="1" applyFill="1" applyBorder="1" applyAlignment="1">
      <alignment horizontal="left" vertical="center" wrapText="1"/>
    </xf>
    <xf numFmtId="0" fontId="4" fillId="32" borderId="15" xfId="0" applyFont="1" applyFill="1" applyBorder="1" applyAlignment="1">
      <alignment horizontal="left" vertical="center" wrapText="1"/>
    </xf>
    <xf numFmtId="0" fontId="4" fillId="32" borderId="15" xfId="0" quotePrefix="1" applyFont="1" applyFill="1" applyBorder="1" applyAlignment="1">
      <alignment horizontal="center" vertical="center"/>
    </xf>
    <xf numFmtId="171" fontId="4" fillId="32" borderId="15" xfId="0" applyNumberFormat="1" applyFont="1" applyFill="1" applyBorder="1" applyAlignment="1">
      <alignment horizontal="center" vertical="center" wrapText="1"/>
    </xf>
    <xf numFmtId="0" fontId="4" fillId="32" borderId="3" xfId="0" applyFont="1" applyFill="1" applyBorder="1" applyAlignment="1">
      <alignment horizontal="center" vertical="center" wrapText="1"/>
    </xf>
    <xf numFmtId="170" fontId="78" fillId="32" borderId="3" xfId="0" applyNumberFormat="1" applyFont="1" applyFill="1" applyBorder="1" applyAlignment="1">
      <alignment horizontal="center" vertical="center" wrapText="1"/>
    </xf>
    <xf numFmtId="0" fontId="76" fillId="32" borderId="23" xfId="0" applyFont="1" applyFill="1" applyBorder="1" applyAlignment="1">
      <alignment horizontal="center" vertical="center" wrapText="1"/>
    </xf>
    <xf numFmtId="0" fontId="4" fillId="32" borderId="17" xfId="0" applyFont="1" applyFill="1" applyBorder="1" applyAlignment="1">
      <alignment horizontal="left" vertical="center" wrapText="1" shrinkToFit="1"/>
    </xf>
    <xf numFmtId="0" fontId="4" fillId="32" borderId="17" xfId="0" quotePrefix="1" applyFont="1" applyFill="1" applyBorder="1" applyAlignment="1">
      <alignment horizontal="center" vertical="center"/>
    </xf>
    <xf numFmtId="171" fontId="4" fillId="32" borderId="17" xfId="0" applyNumberFormat="1" applyFont="1" applyFill="1" applyBorder="1" applyAlignment="1">
      <alignment horizontal="center" vertical="center" wrapText="1"/>
    </xf>
    <xf numFmtId="0" fontId="4" fillId="32" borderId="15" xfId="0" applyFont="1" applyFill="1" applyBorder="1" applyAlignment="1">
      <alignment horizontal="center" vertical="center"/>
    </xf>
    <xf numFmtId="0" fontId="5" fillId="29" borderId="0" xfId="247" applyFont="1" applyFill="1" applyAlignment="1">
      <alignment vertical="center"/>
    </xf>
    <xf numFmtId="0" fontId="5" fillId="31" borderId="3" xfId="0" applyFont="1" applyFill="1" applyBorder="1" applyAlignment="1">
      <alignment horizontal="center" vertical="center"/>
    </xf>
    <xf numFmtId="0" fontId="0" fillId="31" borderId="0" xfId="0" applyFill="1"/>
    <xf numFmtId="0" fontId="5" fillId="31" borderId="14" xfId="0" applyFont="1" applyFill="1" applyBorder="1" applyAlignment="1">
      <alignment horizontal="left" vertical="center" wrapText="1"/>
    </xf>
    <xf numFmtId="0" fontId="5" fillId="31" borderId="14" xfId="0" applyFont="1" applyFill="1" applyBorder="1" applyAlignment="1">
      <alignment horizontal="center" vertical="center" wrapText="1"/>
    </xf>
    <xf numFmtId="0" fontId="76" fillId="31" borderId="0" xfId="0" applyFont="1" applyFill="1" applyAlignment="1">
      <alignment horizontal="center" vertical="center" wrapText="1"/>
    </xf>
    <xf numFmtId="0" fontId="77" fillId="31" borderId="0" xfId="0" applyFont="1" applyFill="1" applyAlignment="1">
      <alignment horizontal="left" vertical="center" wrapText="1"/>
    </xf>
    <xf numFmtId="0" fontId="77" fillId="31" borderId="0" xfId="0" applyFont="1" applyFill="1" applyAlignment="1">
      <alignment horizontal="center" vertical="center" wrapText="1"/>
    </xf>
    <xf numFmtId="0" fontId="4" fillId="32" borderId="0" xfId="247" applyFont="1" applyFill="1" applyAlignment="1">
      <alignment vertical="center"/>
    </xf>
    <xf numFmtId="170" fontId="5" fillId="31" borderId="3" xfId="0" applyNumberFormat="1" applyFont="1" applyFill="1" applyBorder="1" applyAlignment="1">
      <alignment horizontal="center" vertical="center" wrapText="1"/>
    </xf>
    <xf numFmtId="170" fontId="5" fillId="31" borderId="14" xfId="0" applyNumberFormat="1" applyFont="1" applyFill="1" applyBorder="1"/>
    <xf numFmtId="170" fontId="5" fillId="0" borderId="14" xfId="0" applyNumberFormat="1" applyFont="1" applyBorder="1"/>
    <xf numFmtId="170" fontId="4" fillId="32" borderId="3" xfId="0" applyNumberFormat="1" applyFont="1" applyFill="1" applyBorder="1" applyAlignment="1">
      <alignment horizontal="center" vertical="center"/>
    </xf>
    <xf numFmtId="170" fontId="5" fillId="0" borderId="3" xfId="0" applyNumberFormat="1" applyFont="1" applyBorder="1"/>
    <xf numFmtId="170" fontId="4" fillId="31" borderId="3" xfId="0" applyNumberFormat="1" applyFont="1" applyFill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/>
    </xf>
    <xf numFmtId="178" fontId="75" fillId="0" borderId="3" xfId="325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75" fillId="0" borderId="3" xfId="0" applyFont="1" applyBorder="1"/>
    <xf numFmtId="2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70" fontId="70" fillId="0" borderId="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75" fillId="0" borderId="0" xfId="0" applyFont="1"/>
    <xf numFmtId="0" fontId="75" fillId="0" borderId="3" xfId="0" applyFont="1" applyBorder="1" applyAlignment="1">
      <alignment wrapText="1"/>
    </xf>
    <xf numFmtId="0" fontId="75" fillId="0" borderId="3" xfId="0" applyFont="1" applyBorder="1" applyAlignment="1">
      <alignment horizontal="center"/>
    </xf>
    <xf numFmtId="170" fontId="5" fillId="0" borderId="13" xfId="0" applyNumberFormat="1" applyFont="1" applyBorder="1" applyAlignment="1">
      <alignment horizontal="center" vertical="center"/>
    </xf>
    <xf numFmtId="170" fontId="13" fillId="0" borderId="13" xfId="0" applyNumberFormat="1" applyFont="1" applyBorder="1" applyAlignment="1">
      <alignment horizontal="center" vertical="center"/>
    </xf>
    <xf numFmtId="0" fontId="76" fillId="31" borderId="0" xfId="0" applyFont="1" applyFill="1" applyAlignment="1">
      <alignment horizontal="right" vertical="center" wrapText="1"/>
    </xf>
    <xf numFmtId="0" fontId="72" fillId="31" borderId="3" xfId="0" applyFont="1" applyFill="1" applyBorder="1" applyAlignment="1">
      <alignment horizontal="center" vertical="center" wrapText="1"/>
    </xf>
    <xf numFmtId="0" fontId="72" fillId="31" borderId="3" xfId="0" applyFont="1" applyFill="1" applyBorder="1" applyAlignment="1">
      <alignment horizontal="left" vertical="center" wrapText="1"/>
    </xf>
    <xf numFmtId="0" fontId="72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78" fillId="0" borderId="0" xfId="0" applyFont="1" applyAlignment="1">
      <alignment vertical="center" wrapText="1"/>
    </xf>
    <xf numFmtId="0" fontId="71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49" fontId="5" fillId="0" borderId="3" xfId="239" applyNumberFormat="1" applyFont="1" applyBorder="1" applyAlignment="1">
      <alignment horizontal="left" vertical="center" wrapText="1"/>
    </xf>
    <xf numFmtId="0" fontId="5" fillId="0" borderId="3" xfId="239" applyFont="1" applyBorder="1" applyAlignment="1">
      <alignment horizontal="center" vertical="center" wrapText="1"/>
    </xf>
    <xf numFmtId="0" fontId="5" fillId="0" borderId="3" xfId="239" applyFont="1" applyBorder="1" applyAlignment="1">
      <alignment horizontal="left" vertical="top" wrapText="1"/>
    </xf>
    <xf numFmtId="0" fontId="5" fillId="0" borderId="3" xfId="239" applyFont="1" applyBorder="1" applyAlignment="1">
      <alignment horizontal="left" vertical="center" wrapText="1"/>
    </xf>
    <xf numFmtId="0" fontId="5" fillId="0" borderId="0" xfId="0" applyFont="1"/>
    <xf numFmtId="0" fontId="5" fillId="0" borderId="3" xfId="239" applyFont="1" applyBorder="1" applyAlignment="1">
      <alignment horizontal="center" vertical="center"/>
    </xf>
    <xf numFmtId="49" fontId="5" fillId="0" borderId="3" xfId="239" applyNumberFormat="1" applyFont="1" applyBorder="1" applyAlignment="1">
      <alignment horizontal="center" vertical="center" wrapText="1"/>
    </xf>
    <xf numFmtId="0" fontId="82" fillId="0" borderId="3" xfId="0" applyFont="1" applyBorder="1" applyAlignment="1">
      <alignment horizontal="left" wrapText="1"/>
    </xf>
    <xf numFmtId="179" fontId="5" fillId="0" borderId="3" xfId="239" applyNumberFormat="1" applyFont="1" applyBorder="1" applyAlignment="1">
      <alignment horizontal="center" vertical="center" wrapText="1"/>
    </xf>
    <xf numFmtId="180" fontId="5" fillId="0" borderId="3" xfId="0" applyNumberFormat="1" applyFont="1" applyBorder="1" applyAlignment="1" applyProtection="1">
      <alignment horizontal="center" vertical="center"/>
      <protection locked="0"/>
    </xf>
    <xf numFmtId="180" fontId="5" fillId="0" borderId="3" xfId="0" applyNumberFormat="1" applyFont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1" fontId="5" fillId="0" borderId="0" xfId="0" applyNumberFormat="1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5" fillId="31" borderId="15" xfId="0" applyFont="1" applyFill="1" applyBorder="1" applyAlignment="1">
      <alignment horizontal="center" vertical="center" wrapText="1"/>
    </xf>
    <xf numFmtId="0" fontId="2" fillId="0" borderId="0" xfId="247"/>
    <xf numFmtId="171" fontId="5" fillId="0" borderId="0" xfId="0" applyNumberFormat="1" applyFont="1" applyAlignment="1">
      <alignment horizontal="left" vertical="center"/>
    </xf>
    <xf numFmtId="171" fontId="5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247" applyFont="1" applyAlignment="1">
      <alignment vertical="center" wrapText="1"/>
    </xf>
    <xf numFmtId="171" fontId="5" fillId="0" borderId="0" xfId="0" applyNumberFormat="1" applyFont="1" applyAlignment="1">
      <alignment horizontal="center" vertical="center"/>
    </xf>
    <xf numFmtId="171" fontId="5" fillId="0" borderId="0" xfId="0" quotePrefix="1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4" fillId="31" borderId="21" xfId="0" applyFont="1" applyFill="1" applyBorder="1" applyAlignment="1">
      <alignment horizontal="left" vertical="center" wrapText="1"/>
    </xf>
    <xf numFmtId="0" fontId="6" fillId="31" borderId="3" xfId="0" applyFont="1" applyFill="1" applyBorder="1" applyAlignment="1">
      <alignment horizontal="left" vertical="center" wrapText="1"/>
    </xf>
    <xf numFmtId="0" fontId="6" fillId="31" borderId="3" xfId="0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70" fontId="6" fillId="0" borderId="3" xfId="0" applyNumberFormat="1" applyFont="1" applyBorder="1" applyAlignment="1">
      <alignment horizontal="center" vertical="center" wrapText="1"/>
    </xf>
    <xf numFmtId="170" fontId="5" fillId="0" borderId="14" xfId="0" applyNumberFormat="1" applyFont="1" applyBorder="1" applyAlignment="1">
      <alignment horizontal="center" vertical="center" wrapText="1"/>
    </xf>
    <xf numFmtId="0" fontId="4" fillId="31" borderId="3" xfId="0" applyFont="1" applyFill="1" applyBorder="1" applyAlignment="1">
      <alignment horizontal="center" vertical="center"/>
    </xf>
    <xf numFmtId="0" fontId="68" fillId="0" borderId="0" xfId="0" applyFont="1" applyAlignment="1">
      <alignment wrapText="1"/>
    </xf>
    <xf numFmtId="0" fontId="5" fillId="31" borderId="17" xfId="0" applyFont="1" applyFill="1" applyBorder="1" applyAlignment="1">
      <alignment horizontal="center" vertical="center" wrapText="1"/>
    </xf>
    <xf numFmtId="170" fontId="5" fillId="31" borderId="17" xfId="0" applyNumberFormat="1" applyFont="1" applyFill="1" applyBorder="1"/>
    <xf numFmtId="170" fontId="4" fillId="32" borderId="3" xfId="0" applyNumberFormat="1" applyFont="1" applyFill="1" applyBorder="1" applyAlignment="1">
      <alignment horizontal="center" vertical="center" wrapText="1"/>
    </xf>
    <xf numFmtId="0" fontId="5" fillId="31" borderId="17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6" fillId="31" borderId="22" xfId="0" applyFont="1" applyFill="1" applyBorder="1" applyAlignment="1">
      <alignment horizontal="center" vertical="center" wrapText="1"/>
    </xf>
    <xf numFmtId="0" fontId="5" fillId="31" borderId="15" xfId="0" applyFont="1" applyFill="1" applyBorder="1" applyAlignment="1">
      <alignment horizontal="left" vertical="center" wrapText="1"/>
    </xf>
    <xf numFmtId="170" fontId="5" fillId="31" borderId="15" xfId="0" applyNumberFormat="1" applyFont="1" applyFill="1" applyBorder="1"/>
    <xf numFmtId="0" fontId="4" fillId="31" borderId="17" xfId="0" applyFont="1" applyFill="1" applyBorder="1" applyAlignment="1">
      <alignment horizontal="left" vertical="center" wrapText="1"/>
    </xf>
    <xf numFmtId="0" fontId="84" fillId="31" borderId="3" xfId="0" applyFont="1" applyFill="1" applyBorder="1" applyAlignment="1">
      <alignment horizontal="left" vertical="center" wrapText="1"/>
    </xf>
    <xf numFmtId="170" fontId="4" fillId="31" borderId="3" xfId="0" applyNumberFormat="1" applyFont="1" applyFill="1" applyBorder="1" applyAlignment="1">
      <alignment horizontal="center"/>
    </xf>
    <xf numFmtId="170" fontId="85" fillId="31" borderId="3" xfId="0" applyNumberFormat="1" applyFont="1" applyFill="1" applyBorder="1" applyAlignment="1">
      <alignment horizontal="center"/>
    </xf>
    <xf numFmtId="170" fontId="77" fillId="31" borderId="3" xfId="0" applyNumberFormat="1" applyFont="1" applyFill="1" applyBorder="1" applyAlignment="1">
      <alignment horizontal="center" vertical="center" wrapText="1"/>
    </xf>
    <xf numFmtId="170" fontId="5" fillId="31" borderId="1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6" fillId="0" borderId="3" xfId="0" applyFont="1" applyBorder="1" applyAlignment="1">
      <alignment wrapText="1"/>
    </xf>
    <xf numFmtId="170" fontId="5" fillId="31" borderId="3" xfId="0" applyNumberFormat="1" applyFont="1" applyFill="1" applyBorder="1" applyAlignment="1">
      <alignment horizontal="center"/>
    </xf>
    <xf numFmtId="170" fontId="5" fillId="31" borderId="15" xfId="0" applyNumberFormat="1" applyFont="1" applyFill="1" applyBorder="1" applyAlignment="1">
      <alignment horizontal="center"/>
    </xf>
    <xf numFmtId="170" fontId="5" fillId="31" borderId="17" xfId="0" applyNumberFormat="1" applyFont="1" applyFill="1" applyBorder="1" applyAlignment="1">
      <alignment horizontal="center"/>
    </xf>
    <xf numFmtId="170" fontId="78" fillId="31" borderId="3" xfId="0" applyNumberFormat="1" applyFont="1" applyFill="1" applyBorder="1" applyAlignment="1">
      <alignment horizontal="center" vertical="center" wrapText="1"/>
    </xf>
    <xf numFmtId="170" fontId="4" fillId="0" borderId="13" xfId="0" applyNumberFormat="1" applyFont="1" applyBorder="1" applyAlignment="1">
      <alignment horizontal="center" vertical="center"/>
    </xf>
    <xf numFmtId="170" fontId="4" fillId="31" borderId="3" xfId="0" applyNumberFormat="1" applyFont="1" applyFill="1" applyBorder="1" applyAlignment="1">
      <alignment horizontal="center" vertical="center" wrapText="1"/>
    </xf>
    <xf numFmtId="170" fontId="4" fillId="31" borderId="1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7" fillId="0" borderId="3" xfId="0" applyFont="1" applyBorder="1" applyAlignment="1">
      <alignment wrapText="1"/>
    </xf>
    <xf numFmtId="0" fontId="71" fillId="0" borderId="3" xfId="0" applyFont="1" applyBorder="1" applyAlignment="1">
      <alignment horizontal="center" vertical="center"/>
    </xf>
    <xf numFmtId="0" fontId="71" fillId="0" borderId="3" xfId="0" applyFont="1" applyBorder="1" applyAlignment="1">
      <alignment vertical="center"/>
    </xf>
    <xf numFmtId="0" fontId="88" fillId="0" borderId="3" xfId="0" applyFont="1" applyBorder="1"/>
    <xf numFmtId="0" fontId="88" fillId="0" borderId="3" xfId="0" applyFont="1" applyBorder="1" applyAlignment="1">
      <alignment horizontal="center" vertical="top" wrapText="1"/>
    </xf>
    <xf numFmtId="0" fontId="88" fillId="0" borderId="0" xfId="0" applyFont="1" applyAlignment="1">
      <alignment horizontal="center" vertical="top" wrapText="1"/>
    </xf>
    <xf numFmtId="0" fontId="71" fillId="31" borderId="15" xfId="0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1" fontId="4" fillId="0" borderId="3" xfId="0" applyNumberFormat="1" applyFont="1" applyBorder="1" applyAlignment="1">
      <alignment horizontal="center" vertical="center"/>
    </xf>
    <xf numFmtId="170" fontId="4" fillId="34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 vertical="center" wrapText="1"/>
    </xf>
    <xf numFmtId="0" fontId="4" fillId="31" borderId="18" xfId="0" applyFont="1" applyFill="1" applyBorder="1" applyAlignment="1">
      <alignment horizontal="center" vertical="center" wrapText="1"/>
    </xf>
    <xf numFmtId="0" fontId="4" fillId="31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78" fillId="31" borderId="18" xfId="0" applyFont="1" applyFill="1" applyBorder="1" applyAlignment="1">
      <alignment horizontal="center" vertical="center" wrapText="1"/>
    </xf>
    <xf numFmtId="0" fontId="78" fillId="31" borderId="19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1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9" borderId="3" xfId="247" applyFont="1" applyFill="1" applyBorder="1" applyAlignment="1">
      <alignment horizontal="left" vertical="center" wrapText="1"/>
    </xf>
    <xf numFmtId="0" fontId="4" fillId="29" borderId="14" xfId="247" applyFont="1" applyFill="1" applyBorder="1" applyAlignment="1">
      <alignment horizontal="left" vertical="center" wrapText="1"/>
    </xf>
    <xf numFmtId="0" fontId="4" fillId="0" borderId="0" xfId="247" applyFont="1" applyAlignment="1">
      <alignment horizontal="center" vertical="center"/>
    </xf>
    <xf numFmtId="0" fontId="5" fillId="0" borderId="3" xfId="247" applyFont="1" applyBorder="1" applyAlignment="1">
      <alignment horizontal="center" vertical="center" wrapText="1"/>
    </xf>
    <xf numFmtId="0" fontId="4" fillId="33" borderId="21" xfId="0" applyFont="1" applyFill="1" applyBorder="1" applyAlignment="1">
      <alignment horizontal="left" vertical="center" wrapText="1"/>
    </xf>
    <xf numFmtId="0" fontId="5" fillId="29" borderId="0" xfId="0" applyFont="1" applyFill="1" applyAlignment="1">
      <alignment vertical="center" wrapText="1"/>
    </xf>
    <xf numFmtId="0" fontId="5" fillId="0" borderId="14" xfId="247" applyFont="1" applyBorder="1" applyAlignment="1">
      <alignment horizontal="center" vertical="center" wrapText="1"/>
    </xf>
    <xf numFmtId="0" fontId="5" fillId="0" borderId="15" xfId="247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4" fillId="0" borderId="0" xfId="239" applyFont="1" applyAlignment="1">
      <alignment horizontal="center" vertical="center" wrapText="1"/>
    </xf>
    <xf numFmtId="0" fontId="5" fillId="0" borderId="14" xfId="239" applyFont="1" applyBorder="1" applyAlignment="1">
      <alignment horizontal="center" vertical="center" wrapText="1"/>
    </xf>
    <xf numFmtId="0" fontId="5" fillId="0" borderId="15" xfId="239" applyFont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 wrapText="1"/>
    </xf>
    <xf numFmtId="171" fontId="5" fillId="0" borderId="0" xfId="0" quotePrefix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85" fillId="0" borderId="20" xfId="0" applyFont="1" applyBorder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78" fillId="31" borderId="0" xfId="0" applyFont="1" applyFill="1" applyAlignment="1">
      <alignment horizontal="left" vertical="center" wrapText="1"/>
    </xf>
    <xf numFmtId="0" fontId="85" fillId="0" borderId="13" xfId="0" applyFont="1" applyBorder="1" applyAlignment="1">
      <alignment horizontal="center" vertical="center" wrapText="1"/>
    </xf>
    <xf numFmtId="0" fontId="71" fillId="31" borderId="14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1" fillId="31" borderId="16" xfId="0" applyFont="1" applyFill="1" applyBorder="1" applyAlignment="1">
      <alignment horizontal="center" vertical="center" wrapText="1"/>
    </xf>
    <xf numFmtId="0" fontId="71" fillId="31" borderId="20" xfId="0" applyFont="1" applyFill="1" applyBorder="1" applyAlignment="1">
      <alignment horizontal="center" vertical="center" wrapText="1"/>
    </xf>
    <xf numFmtId="0" fontId="71" fillId="31" borderId="13" xfId="0" applyFont="1" applyFill="1" applyBorder="1" applyAlignment="1">
      <alignment horizontal="center" vertical="center" wrapText="1"/>
    </xf>
    <xf numFmtId="0" fontId="71" fillId="31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>
      <alignment horizontal="center"/>
    </xf>
    <xf numFmtId="0" fontId="75" fillId="0" borderId="20" xfId="0" applyFont="1" applyBorder="1" applyAlignment="1">
      <alignment horizontal="center"/>
    </xf>
    <xf numFmtId="0" fontId="7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1" fontId="5" fillId="0" borderId="18" xfId="0" applyNumberFormat="1" applyFont="1" applyBorder="1" applyAlignment="1">
      <alignment horizontal="center" vertical="center" wrapText="1"/>
    </xf>
    <xf numFmtId="171" fontId="5" fillId="0" borderId="24" xfId="0" applyNumberFormat="1" applyFont="1" applyBorder="1" applyAlignment="1">
      <alignment horizontal="center" vertical="center" wrapText="1"/>
    </xf>
    <xf numFmtId="171" fontId="5" fillId="0" borderId="25" xfId="0" applyNumberFormat="1" applyFont="1" applyBorder="1" applyAlignment="1">
      <alignment horizontal="center" vertical="center" wrapText="1"/>
    </xf>
    <xf numFmtId="171" fontId="5" fillId="0" borderId="26" xfId="0" applyNumberFormat="1" applyFont="1" applyBorder="1" applyAlignment="1">
      <alignment horizontal="center" vertical="center" wrapText="1"/>
    </xf>
    <xf numFmtId="171" fontId="5" fillId="0" borderId="16" xfId="0" applyNumberFormat="1" applyFont="1" applyBorder="1" applyAlignment="1">
      <alignment horizontal="center" vertical="center" wrapText="1"/>
    </xf>
    <xf numFmtId="171" fontId="5" fillId="0" borderId="13" xfId="0" applyNumberFormat="1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wrapText="1"/>
    </xf>
    <xf numFmtId="0" fontId="75" fillId="0" borderId="13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4" fillId="31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0" fontId="78" fillId="0" borderId="0" xfId="0" applyFont="1" applyAlignment="1">
      <alignment horizontal="center" vertical="center" wrapText="1"/>
    </xf>
  </cellXfs>
  <cellStyles count="356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Денежный 3" xfId="212" xr:uid="{00000000-0005-0000-0000-0000D3000000}"/>
    <cellStyle name="Заголовок 1 2" xfId="213" xr:uid="{00000000-0005-0000-0000-0000D4000000}"/>
    <cellStyle name="Заголовок 1 3" xfId="214" xr:uid="{00000000-0005-0000-0000-0000D5000000}"/>
    <cellStyle name="Заголовок 2 2" xfId="215" xr:uid="{00000000-0005-0000-0000-0000D6000000}"/>
    <cellStyle name="Заголовок 2 3" xfId="216" xr:uid="{00000000-0005-0000-0000-0000D7000000}"/>
    <cellStyle name="Заголовок 3 2" xfId="217" xr:uid="{00000000-0005-0000-0000-0000D8000000}"/>
    <cellStyle name="Заголовок 3 3" xfId="218" xr:uid="{00000000-0005-0000-0000-0000D9000000}"/>
    <cellStyle name="Заголовок 4 2" xfId="219" xr:uid="{00000000-0005-0000-0000-0000DA000000}"/>
    <cellStyle name="Заголовок 4 3" xfId="220" xr:uid="{00000000-0005-0000-0000-0000DB000000}"/>
    <cellStyle name="Звичайний" xfId="0" builtinId="0"/>
    <cellStyle name="Итог 2" xfId="221" xr:uid="{00000000-0005-0000-0000-0000DC000000}"/>
    <cellStyle name="Итог 3" xfId="222" xr:uid="{00000000-0005-0000-0000-0000DD000000}"/>
    <cellStyle name="Контрольная ячейка 2" xfId="223" xr:uid="{00000000-0005-0000-0000-0000DE000000}"/>
    <cellStyle name="Контрольная ячейка 3" xfId="224" xr:uid="{00000000-0005-0000-0000-0000DF000000}"/>
    <cellStyle name="Название 2" xfId="225" xr:uid="{00000000-0005-0000-0000-0000E0000000}"/>
    <cellStyle name="Название 3" xfId="226" xr:uid="{00000000-0005-0000-0000-0000E1000000}"/>
    <cellStyle name="Нейтральный 2" xfId="227" xr:uid="{00000000-0005-0000-0000-0000E2000000}"/>
    <cellStyle name="Нейтральный 3" xfId="228" xr:uid="{00000000-0005-0000-0000-0000E3000000}"/>
    <cellStyle name="Обычный 10" xfId="229" xr:uid="{00000000-0005-0000-0000-0000E5000000}"/>
    <cellStyle name="Обычный 11" xfId="230" xr:uid="{00000000-0005-0000-0000-0000E6000000}"/>
    <cellStyle name="Обычный 12" xfId="231" xr:uid="{00000000-0005-0000-0000-0000E7000000}"/>
    <cellStyle name="Обычный 13" xfId="232" xr:uid="{00000000-0005-0000-0000-0000E8000000}"/>
    <cellStyle name="Обычный 14" xfId="233" xr:uid="{00000000-0005-0000-0000-0000E9000000}"/>
    <cellStyle name="Обычный 15" xfId="234" xr:uid="{00000000-0005-0000-0000-0000EA000000}"/>
    <cellStyle name="Обычный 16" xfId="235" xr:uid="{00000000-0005-0000-0000-0000EB000000}"/>
    <cellStyle name="Обычный 17" xfId="236" xr:uid="{00000000-0005-0000-0000-0000EC000000}"/>
    <cellStyle name="Обычный 18" xfId="237" xr:uid="{00000000-0005-0000-0000-0000ED000000}"/>
    <cellStyle name="Обычный 19" xfId="238" xr:uid="{00000000-0005-0000-0000-0000EE000000}"/>
    <cellStyle name="Обычный 2" xfId="239" xr:uid="{00000000-0005-0000-0000-0000EF000000}"/>
    <cellStyle name="Обычный 2 10" xfId="240" xr:uid="{00000000-0005-0000-0000-0000F0000000}"/>
    <cellStyle name="Обычный 2 11" xfId="241" xr:uid="{00000000-0005-0000-0000-0000F1000000}"/>
    <cellStyle name="Обычный 2 12" xfId="242" xr:uid="{00000000-0005-0000-0000-0000F2000000}"/>
    <cellStyle name="Обычный 2 13" xfId="243" xr:uid="{00000000-0005-0000-0000-0000F3000000}"/>
    <cellStyle name="Обычный 2 14" xfId="244" xr:uid="{00000000-0005-0000-0000-0000F4000000}"/>
    <cellStyle name="Обычный 2 15" xfId="245" xr:uid="{00000000-0005-0000-0000-0000F5000000}"/>
    <cellStyle name="Обычный 2 16" xfId="246" xr:uid="{00000000-0005-0000-0000-0000F6000000}"/>
    <cellStyle name="Обычный 2 2" xfId="247" xr:uid="{00000000-0005-0000-0000-0000F7000000}"/>
    <cellStyle name="Обычный 2 2 2" xfId="248" xr:uid="{00000000-0005-0000-0000-0000F8000000}"/>
    <cellStyle name="Обычный 2 2 3" xfId="249" xr:uid="{00000000-0005-0000-0000-0000F9000000}"/>
    <cellStyle name="Обычный 2 2_Расшифровка прочих" xfId="250" xr:uid="{00000000-0005-0000-0000-0000FA000000}"/>
    <cellStyle name="Обычный 2 3" xfId="251" xr:uid="{00000000-0005-0000-0000-0000FB000000}"/>
    <cellStyle name="Обычный 2 4" xfId="252" xr:uid="{00000000-0005-0000-0000-0000FC000000}"/>
    <cellStyle name="Обычный 2 5" xfId="253" xr:uid="{00000000-0005-0000-0000-0000FD000000}"/>
    <cellStyle name="Обычный 2 6" xfId="254" xr:uid="{00000000-0005-0000-0000-0000FE000000}"/>
    <cellStyle name="Обычный 2 7" xfId="255" xr:uid="{00000000-0005-0000-0000-0000FF000000}"/>
    <cellStyle name="Обычный 2 8" xfId="256" xr:uid="{00000000-0005-0000-0000-000000010000}"/>
    <cellStyle name="Обычный 2 9" xfId="257" xr:uid="{00000000-0005-0000-0000-000001010000}"/>
    <cellStyle name="Обычный 2_2604-2010" xfId="258" xr:uid="{00000000-0005-0000-0000-000002010000}"/>
    <cellStyle name="Обычный 3" xfId="259" xr:uid="{00000000-0005-0000-0000-000003010000}"/>
    <cellStyle name="Обычный 3 10" xfId="260" xr:uid="{00000000-0005-0000-0000-000004010000}"/>
    <cellStyle name="Обычный 3 11" xfId="261" xr:uid="{00000000-0005-0000-0000-000005010000}"/>
    <cellStyle name="Обычный 3 12" xfId="262" xr:uid="{00000000-0005-0000-0000-000006010000}"/>
    <cellStyle name="Обычный 3 13" xfId="263" xr:uid="{00000000-0005-0000-0000-000007010000}"/>
    <cellStyle name="Обычный 3 14" xfId="264" xr:uid="{00000000-0005-0000-0000-000008010000}"/>
    <cellStyle name="Обычный 3 2" xfId="265" xr:uid="{00000000-0005-0000-0000-000009010000}"/>
    <cellStyle name="Обычный 3 3" xfId="266" xr:uid="{00000000-0005-0000-0000-00000A010000}"/>
    <cellStyle name="Обычный 3 4" xfId="267" xr:uid="{00000000-0005-0000-0000-00000B010000}"/>
    <cellStyle name="Обычный 3 5" xfId="268" xr:uid="{00000000-0005-0000-0000-00000C010000}"/>
    <cellStyle name="Обычный 3 6" xfId="269" xr:uid="{00000000-0005-0000-0000-00000D010000}"/>
    <cellStyle name="Обычный 3 7" xfId="270" xr:uid="{00000000-0005-0000-0000-00000E010000}"/>
    <cellStyle name="Обычный 3 8" xfId="271" xr:uid="{00000000-0005-0000-0000-00000F010000}"/>
    <cellStyle name="Обычный 3 9" xfId="272" xr:uid="{00000000-0005-0000-0000-000010010000}"/>
    <cellStyle name="Обычный 3_Дефицит_7 млрд_0608_бс" xfId="273" xr:uid="{00000000-0005-0000-0000-000011010000}"/>
    <cellStyle name="Обычный 4" xfId="274" xr:uid="{00000000-0005-0000-0000-000012010000}"/>
    <cellStyle name="Обычный 5" xfId="275" xr:uid="{00000000-0005-0000-0000-000013010000}"/>
    <cellStyle name="Обычный 5 2" xfId="276" xr:uid="{00000000-0005-0000-0000-000014010000}"/>
    <cellStyle name="Обычный 6" xfId="277" xr:uid="{00000000-0005-0000-0000-000015010000}"/>
    <cellStyle name="Обычный 6 2" xfId="278" xr:uid="{00000000-0005-0000-0000-000016010000}"/>
    <cellStyle name="Обычный 6 3" xfId="279" xr:uid="{00000000-0005-0000-0000-000017010000}"/>
    <cellStyle name="Обычный 6 4" xfId="280" xr:uid="{00000000-0005-0000-0000-000018010000}"/>
    <cellStyle name="Обычный 6_Дефицит_7 млрд_0608_бс" xfId="281" xr:uid="{00000000-0005-0000-0000-000019010000}"/>
    <cellStyle name="Обычный 7" xfId="282" xr:uid="{00000000-0005-0000-0000-00001A010000}"/>
    <cellStyle name="Обычный 7 2" xfId="283" xr:uid="{00000000-0005-0000-0000-00001B010000}"/>
    <cellStyle name="Обычный 8" xfId="284" xr:uid="{00000000-0005-0000-0000-00001C010000}"/>
    <cellStyle name="Обычный 9" xfId="285" xr:uid="{00000000-0005-0000-0000-00001D010000}"/>
    <cellStyle name="Обычный 9 2" xfId="286" xr:uid="{00000000-0005-0000-0000-00001E010000}"/>
    <cellStyle name="Плохой 2" xfId="287" xr:uid="{00000000-0005-0000-0000-00001F010000}"/>
    <cellStyle name="Плохой 3" xfId="288" xr:uid="{00000000-0005-0000-0000-000020010000}"/>
    <cellStyle name="Пояснение 2" xfId="289" xr:uid="{00000000-0005-0000-0000-000021010000}"/>
    <cellStyle name="Пояснение 3" xfId="290" xr:uid="{00000000-0005-0000-0000-000022010000}"/>
    <cellStyle name="Примечание 2" xfId="291" xr:uid="{00000000-0005-0000-0000-000023010000}"/>
    <cellStyle name="Примечание 3" xfId="292" xr:uid="{00000000-0005-0000-0000-000024010000}"/>
    <cellStyle name="Процентный 2" xfId="293" xr:uid="{00000000-0005-0000-0000-000025010000}"/>
    <cellStyle name="Процентный 2 10" xfId="294" xr:uid="{00000000-0005-0000-0000-000026010000}"/>
    <cellStyle name="Процентный 2 11" xfId="295" xr:uid="{00000000-0005-0000-0000-000027010000}"/>
    <cellStyle name="Процентный 2 12" xfId="296" xr:uid="{00000000-0005-0000-0000-000028010000}"/>
    <cellStyle name="Процентный 2 13" xfId="297" xr:uid="{00000000-0005-0000-0000-000029010000}"/>
    <cellStyle name="Процентный 2 14" xfId="298" xr:uid="{00000000-0005-0000-0000-00002A010000}"/>
    <cellStyle name="Процентный 2 15" xfId="299" xr:uid="{00000000-0005-0000-0000-00002B010000}"/>
    <cellStyle name="Процентный 2 16" xfId="300" xr:uid="{00000000-0005-0000-0000-00002C010000}"/>
    <cellStyle name="Процентный 2 2" xfId="301" xr:uid="{00000000-0005-0000-0000-00002D010000}"/>
    <cellStyle name="Процентный 2 3" xfId="302" xr:uid="{00000000-0005-0000-0000-00002E010000}"/>
    <cellStyle name="Процентный 2 4" xfId="303" xr:uid="{00000000-0005-0000-0000-00002F010000}"/>
    <cellStyle name="Процентный 2 5" xfId="304" xr:uid="{00000000-0005-0000-0000-000030010000}"/>
    <cellStyle name="Процентный 2 6" xfId="305" xr:uid="{00000000-0005-0000-0000-000031010000}"/>
    <cellStyle name="Процентный 2 7" xfId="306" xr:uid="{00000000-0005-0000-0000-000032010000}"/>
    <cellStyle name="Процентный 2 8" xfId="307" xr:uid="{00000000-0005-0000-0000-000033010000}"/>
    <cellStyle name="Процентный 2 9" xfId="308" xr:uid="{00000000-0005-0000-0000-000034010000}"/>
    <cellStyle name="Процентный 3" xfId="309" xr:uid="{00000000-0005-0000-0000-000035010000}"/>
    <cellStyle name="Процентный 4" xfId="310" xr:uid="{00000000-0005-0000-0000-000036010000}"/>
    <cellStyle name="Процентный 4 2" xfId="311" xr:uid="{00000000-0005-0000-0000-000037010000}"/>
    <cellStyle name="Связанная ячейка 2" xfId="312" xr:uid="{00000000-0005-0000-0000-000038010000}"/>
    <cellStyle name="Связанная ячейка 3" xfId="313" xr:uid="{00000000-0005-0000-0000-000039010000}"/>
    <cellStyle name="Стиль 1" xfId="314" xr:uid="{00000000-0005-0000-0000-00003A010000}"/>
    <cellStyle name="Стиль 1 2" xfId="315" xr:uid="{00000000-0005-0000-0000-00003B010000}"/>
    <cellStyle name="Стиль 1 3" xfId="316" xr:uid="{00000000-0005-0000-0000-00003C010000}"/>
    <cellStyle name="Стиль 1 4" xfId="317" xr:uid="{00000000-0005-0000-0000-00003D010000}"/>
    <cellStyle name="Стиль 1 5" xfId="318" xr:uid="{00000000-0005-0000-0000-00003E010000}"/>
    <cellStyle name="Стиль 1 6" xfId="319" xr:uid="{00000000-0005-0000-0000-00003F010000}"/>
    <cellStyle name="Стиль 1 7" xfId="320" xr:uid="{00000000-0005-0000-0000-000040010000}"/>
    <cellStyle name="Текст предупреждения 2" xfId="321" xr:uid="{00000000-0005-0000-0000-000041010000}"/>
    <cellStyle name="Текст предупреждения 3" xfId="322" xr:uid="{00000000-0005-0000-0000-000042010000}"/>
    <cellStyle name="Тысячи [0]_1.62" xfId="323" xr:uid="{00000000-0005-0000-0000-000043010000}"/>
    <cellStyle name="Тысячи_1.62" xfId="324" xr:uid="{00000000-0005-0000-0000-000044010000}"/>
    <cellStyle name="Финансовый 2" xfId="326" xr:uid="{00000000-0005-0000-0000-000046010000}"/>
    <cellStyle name="Финансовый 2 10" xfId="327" xr:uid="{00000000-0005-0000-0000-000047010000}"/>
    <cellStyle name="Финансовый 2 11" xfId="328" xr:uid="{00000000-0005-0000-0000-000048010000}"/>
    <cellStyle name="Финансовый 2 12" xfId="329" xr:uid="{00000000-0005-0000-0000-000049010000}"/>
    <cellStyle name="Финансовый 2 13" xfId="330" xr:uid="{00000000-0005-0000-0000-00004A010000}"/>
    <cellStyle name="Финансовый 2 14" xfId="331" xr:uid="{00000000-0005-0000-0000-00004B010000}"/>
    <cellStyle name="Финансовый 2 15" xfId="332" xr:uid="{00000000-0005-0000-0000-00004C010000}"/>
    <cellStyle name="Финансовый 2 16" xfId="333" xr:uid="{00000000-0005-0000-0000-00004D010000}"/>
    <cellStyle name="Финансовый 2 17" xfId="334" xr:uid="{00000000-0005-0000-0000-00004E010000}"/>
    <cellStyle name="Финансовый 2 2" xfId="335" xr:uid="{00000000-0005-0000-0000-00004F010000}"/>
    <cellStyle name="Финансовый 2 3" xfId="336" xr:uid="{00000000-0005-0000-0000-000050010000}"/>
    <cellStyle name="Финансовый 2 4" xfId="337" xr:uid="{00000000-0005-0000-0000-000051010000}"/>
    <cellStyle name="Финансовый 2 5" xfId="338" xr:uid="{00000000-0005-0000-0000-000052010000}"/>
    <cellStyle name="Финансовый 2 6" xfId="339" xr:uid="{00000000-0005-0000-0000-000053010000}"/>
    <cellStyle name="Финансовый 2 7" xfId="340" xr:uid="{00000000-0005-0000-0000-000054010000}"/>
    <cellStyle name="Финансовый 2 8" xfId="341" xr:uid="{00000000-0005-0000-0000-000055010000}"/>
    <cellStyle name="Финансовый 2 9" xfId="342" xr:uid="{00000000-0005-0000-0000-000056010000}"/>
    <cellStyle name="Финансовый 3" xfId="343" xr:uid="{00000000-0005-0000-0000-000057010000}"/>
    <cellStyle name="Финансовый 3 2" xfId="344" xr:uid="{00000000-0005-0000-0000-000058010000}"/>
    <cellStyle name="Финансовый 4" xfId="345" xr:uid="{00000000-0005-0000-0000-000059010000}"/>
    <cellStyle name="Финансовый 4 2" xfId="346" xr:uid="{00000000-0005-0000-0000-00005A010000}"/>
    <cellStyle name="Финансовый 4 3" xfId="347" xr:uid="{00000000-0005-0000-0000-00005B010000}"/>
    <cellStyle name="Финансовый 5" xfId="348" xr:uid="{00000000-0005-0000-0000-00005C010000}"/>
    <cellStyle name="Финансовый 6" xfId="349" xr:uid="{00000000-0005-0000-0000-00005D010000}"/>
    <cellStyle name="Финансовый 7" xfId="350" xr:uid="{00000000-0005-0000-0000-00005E010000}"/>
    <cellStyle name="Фінансовий" xfId="325" builtinId="3"/>
    <cellStyle name="Хороший 2" xfId="351" xr:uid="{00000000-0005-0000-0000-00005F010000}"/>
    <cellStyle name="Хороший 3" xfId="352" xr:uid="{00000000-0005-0000-0000-000060010000}"/>
    <cellStyle name="числовой" xfId="353" xr:uid="{00000000-0005-0000-0000-000061010000}"/>
    <cellStyle name="Ю" xfId="354" xr:uid="{00000000-0005-0000-0000-000062010000}"/>
    <cellStyle name="Ю-FreeSet_10" xfId="355" xr:uid="{00000000-0005-0000-0000-00006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</sheetPr>
  <dimension ref="A1:F239"/>
  <sheetViews>
    <sheetView view="pageBreakPreview" zoomScale="74" zoomScaleNormal="60" zoomScaleSheetLayoutView="74" workbookViewId="0">
      <selection activeCell="C82" sqref="C82"/>
    </sheetView>
  </sheetViews>
  <sheetFormatPr defaultColWidth="9.109375" defaultRowHeight="18"/>
  <cols>
    <col min="1" max="1" width="69.33203125" style="2" customWidth="1"/>
    <col min="2" max="2" width="9.6640625" style="3" customWidth="1"/>
    <col min="3" max="5" width="18" style="3" customWidth="1"/>
    <col min="6" max="6" width="16.6640625" style="2" customWidth="1"/>
    <col min="7" max="7" width="10" style="2" customWidth="1"/>
    <col min="8" max="8" width="9.5546875" style="2" customWidth="1"/>
    <col min="9" max="10" width="9.109375" style="2"/>
    <col min="11" max="11" width="10.5546875" style="2" customWidth="1"/>
    <col min="12" max="16384" width="9.109375" style="2"/>
  </cols>
  <sheetData>
    <row r="1" spans="1:6" ht="20.100000000000001" customHeight="1">
      <c r="B1" s="2"/>
      <c r="C1" s="2"/>
      <c r="D1" s="2"/>
      <c r="E1" s="2"/>
    </row>
    <row r="2" spans="1:6" ht="20.100000000000001" customHeight="1">
      <c r="B2" s="2"/>
      <c r="C2" s="2"/>
      <c r="D2" s="2"/>
      <c r="E2" s="2"/>
    </row>
    <row r="3" spans="1:6" ht="19.5" customHeight="1">
      <c r="A3" s="18"/>
      <c r="B3" s="2"/>
    </row>
    <row r="4" spans="1:6">
      <c r="A4" s="248" t="s">
        <v>315</v>
      </c>
      <c r="B4" s="248"/>
      <c r="C4" s="248"/>
      <c r="D4" s="248"/>
      <c r="E4" s="248"/>
      <c r="F4" s="248"/>
    </row>
    <row r="5" spans="1:6">
      <c r="A5" s="248" t="s">
        <v>316</v>
      </c>
      <c r="B5" s="248"/>
      <c r="C5" s="248"/>
      <c r="D5" s="248"/>
      <c r="E5" s="248"/>
      <c r="F5" s="248"/>
    </row>
    <row r="6" spans="1:6">
      <c r="A6" s="248" t="s">
        <v>399</v>
      </c>
      <c r="B6" s="248"/>
      <c r="C6" s="248"/>
      <c r="D6" s="248"/>
      <c r="E6" s="248"/>
      <c r="F6" s="248"/>
    </row>
    <row r="7" spans="1:6">
      <c r="A7" s="248" t="s">
        <v>101</v>
      </c>
      <c r="B7" s="248"/>
      <c r="C7" s="248"/>
      <c r="D7" s="248"/>
      <c r="E7" s="248"/>
      <c r="F7" s="248"/>
    </row>
    <row r="8" spans="1:6">
      <c r="A8" s="248" t="s">
        <v>427</v>
      </c>
      <c r="B8" s="248"/>
      <c r="C8" s="248"/>
      <c r="D8" s="248"/>
      <c r="E8" s="248"/>
      <c r="F8" s="248"/>
    </row>
    <row r="9" spans="1:6" ht="14.25" customHeight="1">
      <c r="A9" s="12"/>
      <c r="B9" s="12"/>
      <c r="C9" s="12"/>
      <c r="D9" s="12"/>
      <c r="E9" s="12"/>
      <c r="F9" s="12"/>
    </row>
    <row r="10" spans="1:6" ht="21.75" customHeight="1">
      <c r="A10" s="248" t="s">
        <v>76</v>
      </c>
      <c r="B10" s="248"/>
      <c r="C10" s="248"/>
      <c r="D10" s="248"/>
      <c r="E10" s="248"/>
      <c r="F10" s="248"/>
    </row>
    <row r="11" spans="1:6" ht="12" customHeight="1">
      <c r="B11" s="18"/>
      <c r="F11" s="18"/>
    </row>
    <row r="12" spans="1:6" ht="31.5" customHeight="1">
      <c r="A12" s="256" t="s">
        <v>92</v>
      </c>
      <c r="B12" s="257" t="s">
        <v>7</v>
      </c>
      <c r="C12" s="258" t="s">
        <v>321</v>
      </c>
      <c r="D12" s="259"/>
      <c r="E12" s="259"/>
      <c r="F12" s="260"/>
    </row>
    <row r="13" spans="1:6" ht="54.75" customHeight="1">
      <c r="A13" s="256"/>
      <c r="B13" s="257"/>
      <c r="C13" s="183" t="s">
        <v>317</v>
      </c>
      <c r="D13" s="183" t="s">
        <v>318</v>
      </c>
      <c r="E13" s="183" t="s">
        <v>319</v>
      </c>
      <c r="F13" s="183" t="s">
        <v>320</v>
      </c>
    </row>
    <row r="14" spans="1:6" ht="20.100000000000001" customHeight="1">
      <c r="A14" s="5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</row>
    <row r="15" spans="1:6" ht="24.9" customHeight="1">
      <c r="A15" s="254" t="s">
        <v>50</v>
      </c>
      <c r="B15" s="254"/>
      <c r="C15" s="254"/>
      <c r="D15" s="254"/>
      <c r="E15" s="254"/>
      <c r="F15" s="254"/>
    </row>
    <row r="16" spans="1:6" s="4" customFormat="1" ht="38.25" customHeight="1">
      <c r="A16" s="45" t="s">
        <v>77</v>
      </c>
      <c r="B16" s="54">
        <v>1000</v>
      </c>
      <c r="C16" s="63">
        <f>'I.Розшифрування до запланованог'!C10</f>
        <v>96848.3</v>
      </c>
      <c r="D16" s="63">
        <f>'I.Розшифрування до запланованог'!D10</f>
        <v>100601.4</v>
      </c>
      <c r="E16" s="63">
        <f>'I.Розшифрування до запланованог'!E10</f>
        <v>0</v>
      </c>
      <c r="F16" s="63">
        <f>'I.Розшифрування до запланованог'!F10</f>
        <v>0</v>
      </c>
    </row>
    <row r="17" spans="1:6" ht="28.5" customHeight="1">
      <c r="A17" s="44" t="s">
        <v>72</v>
      </c>
      <c r="B17" s="5">
        <v>1010</v>
      </c>
      <c r="C17" s="11">
        <f>'I.Розшифрування до запланованог'!C11</f>
        <v>88782.3</v>
      </c>
      <c r="D17" s="11">
        <f>'I.Розшифрування до запланованог'!D11</f>
        <v>91348.2</v>
      </c>
      <c r="E17" s="11">
        <f>'I.Розшифрування до запланованог'!E11</f>
        <v>0</v>
      </c>
      <c r="F17" s="11">
        <f>'I.Розшифрування до запланованог'!F11</f>
        <v>0</v>
      </c>
    </row>
    <row r="18" spans="1:6" ht="37.5" customHeight="1">
      <c r="A18" s="45" t="s">
        <v>95</v>
      </c>
      <c r="B18" s="54">
        <v>1020</v>
      </c>
      <c r="C18" s="63">
        <f>'I.Розшифрування до запланованог'!C53</f>
        <v>8066</v>
      </c>
      <c r="D18" s="63">
        <f>'I.Розшифрування до запланованог'!D53</f>
        <v>9253.1999999999971</v>
      </c>
      <c r="E18" s="63">
        <f>'I.Розшифрування до запланованог'!E53</f>
        <v>0</v>
      </c>
      <c r="F18" s="63">
        <f>'I.Розшифрування до запланованог'!F53</f>
        <v>0</v>
      </c>
    </row>
    <row r="19" spans="1:6" ht="37.5" customHeight="1">
      <c r="A19" s="57" t="s">
        <v>117</v>
      </c>
      <c r="B19" s="58">
        <v>1170</v>
      </c>
      <c r="C19" s="64">
        <f>'I.Розшифрування до запланованог'!C134</f>
        <v>-8.6401996668428183E-12</v>
      </c>
      <c r="D19" s="64">
        <f>'I.Розшифрування до запланованог'!D134</f>
        <v>-385.00000000000432</v>
      </c>
      <c r="E19" s="64">
        <f>'I.Розшифрування до запланованог'!E134</f>
        <v>0</v>
      </c>
      <c r="F19" s="64">
        <f>'I.Розшифрування до запланованог'!F134</f>
        <v>0</v>
      </c>
    </row>
    <row r="20" spans="1:6" ht="35.25" customHeight="1">
      <c r="A20" s="57" t="s">
        <v>105</v>
      </c>
      <c r="B20" s="58">
        <v>1200</v>
      </c>
      <c r="C20" s="64">
        <f>'I.Розшифрування до запланованог'!C137</f>
        <v>-8.6401996668428183E-12</v>
      </c>
      <c r="D20" s="64">
        <f>'I.Розшифрування до запланованог'!D137</f>
        <v>-385.00000000000432</v>
      </c>
      <c r="E20" s="64">
        <f>'I.Розшифрування до запланованог'!E137</f>
        <v>0</v>
      </c>
      <c r="F20" s="64">
        <f>'I.Розшифрування до запланованог'!F137</f>
        <v>0</v>
      </c>
    </row>
    <row r="21" spans="1:6" ht="34.5" customHeight="1">
      <c r="A21" s="255" t="s">
        <v>107</v>
      </c>
      <c r="B21" s="255"/>
      <c r="C21" s="255"/>
      <c r="D21" s="255"/>
      <c r="E21" s="255"/>
      <c r="F21" s="255"/>
    </row>
    <row r="22" spans="1:6" ht="20.100000000000001" customHeight="1">
      <c r="A22" s="26" t="s">
        <v>68</v>
      </c>
      <c r="B22" s="5">
        <v>2111</v>
      </c>
      <c r="C22" s="11">
        <f>'II. Розрахунки з бюджетом'!C22</f>
        <v>0</v>
      </c>
      <c r="D22" s="11">
        <f>'II. Розрахунки з бюджетом'!D22</f>
        <v>0</v>
      </c>
      <c r="E22" s="11">
        <f>'II. Розрахунки з бюджетом'!E22</f>
        <v>0</v>
      </c>
      <c r="F22" s="11">
        <f>'II. Розрахунки з бюджетом'!F22</f>
        <v>0</v>
      </c>
    </row>
    <row r="23" spans="1:6" ht="40.5" customHeight="1">
      <c r="A23" s="26" t="s">
        <v>108</v>
      </c>
      <c r="B23" s="5">
        <v>2112</v>
      </c>
      <c r="C23" s="83">
        <f>'II. Розрахунки з бюджетом'!C23</f>
        <v>0</v>
      </c>
      <c r="D23" s="83">
        <f>'II. Розрахунки з бюджетом'!D23</f>
        <v>0</v>
      </c>
      <c r="E23" s="83">
        <f>'II. Розрахунки з бюджетом'!E23</f>
        <v>0</v>
      </c>
      <c r="F23" s="11">
        <f>'II. Розрахунки з бюджетом'!F23</f>
        <v>0</v>
      </c>
    </row>
    <row r="24" spans="1:6" ht="39.75" customHeight="1">
      <c r="A24" s="26" t="s">
        <v>109</v>
      </c>
      <c r="B24" s="82">
        <v>2113</v>
      </c>
      <c r="C24" s="104">
        <f>'II. Розрахунки з бюджетом'!C24</f>
        <v>0</v>
      </c>
      <c r="D24" s="104">
        <f>'II. Розрахунки з бюджетом'!D24</f>
        <v>0</v>
      </c>
      <c r="E24" s="104">
        <f>'II. Розрахунки з бюджетом'!E24</f>
        <v>0</v>
      </c>
      <c r="F24" s="53">
        <f>'II. Розрахунки з бюджетом'!F24</f>
        <v>0</v>
      </c>
    </row>
    <row r="25" spans="1:6" ht="42.75" customHeight="1">
      <c r="A25" s="43" t="s">
        <v>184</v>
      </c>
      <c r="B25" s="5">
        <v>2120</v>
      </c>
      <c r="C25" s="84">
        <f>'II. Розрахунки з бюджетом'!C28</f>
        <v>15778</v>
      </c>
      <c r="D25" s="84">
        <f>'II. Розрахунки з бюджетом'!D28</f>
        <v>15695.2</v>
      </c>
      <c r="E25" s="84">
        <f>'II. Розрахунки з бюджетом'!E28</f>
        <v>0</v>
      </c>
      <c r="F25" s="11">
        <f>'II. Розрахунки з бюджетом'!F28</f>
        <v>0</v>
      </c>
    </row>
    <row r="26" spans="1:6" ht="39" customHeight="1">
      <c r="A26" s="43" t="s">
        <v>45</v>
      </c>
      <c r="B26" s="5">
        <v>2132</v>
      </c>
      <c r="C26" s="11">
        <f>'II. Розрахунки з бюджетом'!C36</f>
        <v>12920.1</v>
      </c>
      <c r="D26" s="11">
        <f>'II. Розрахунки з бюджетом'!D36</f>
        <v>12811.5</v>
      </c>
      <c r="E26" s="11">
        <f>'II. Розрахунки з бюджетом'!E36</f>
        <v>0</v>
      </c>
      <c r="F26" s="11">
        <f>'II. Розрахунки з бюджетом'!F36</f>
        <v>0</v>
      </c>
    </row>
    <row r="27" spans="1:6" ht="20.100000000000001" customHeight="1">
      <c r="A27" s="42" t="s">
        <v>93</v>
      </c>
      <c r="B27" s="54">
        <v>2200</v>
      </c>
      <c r="C27" s="63">
        <f>'II. Розрахунки з бюджетом'!C41</f>
        <v>28698.1</v>
      </c>
      <c r="D27" s="63">
        <f>'II. Розрахунки з бюджетом'!D41</f>
        <v>28506.7</v>
      </c>
      <c r="E27" s="63">
        <f>'II. Розрахунки з бюджетом'!E41</f>
        <v>0</v>
      </c>
      <c r="F27" s="63">
        <f>'II. Розрахунки з бюджетом'!F41</f>
        <v>0</v>
      </c>
    </row>
    <row r="28" spans="1:6" ht="24.9" customHeight="1">
      <c r="A28" s="252" t="s">
        <v>110</v>
      </c>
      <c r="B28" s="253"/>
      <c r="C28" s="253"/>
      <c r="D28" s="253"/>
      <c r="E28" s="253"/>
      <c r="F28" s="253"/>
    </row>
    <row r="29" spans="1:6" ht="20.100000000000001" customHeight="1">
      <c r="A29" s="42" t="s">
        <v>79</v>
      </c>
      <c r="B29" s="54">
        <f>'IV. Кап. інвестиції'!B9</f>
        <v>4000</v>
      </c>
      <c r="C29" s="63">
        <f>'IV. Кап. інвестиції'!C9</f>
        <v>20414.599999999999</v>
      </c>
      <c r="D29" s="63">
        <f>'IV. Кап. інвестиції'!D9</f>
        <v>20478.3</v>
      </c>
      <c r="E29" s="63">
        <f>'IV. Кап. інвестиції'!E9</f>
        <v>0</v>
      </c>
      <c r="F29" s="63">
        <f>'IV. Кап. інвестиції'!F9</f>
        <v>0</v>
      </c>
    </row>
    <row r="30" spans="1:6" s="4" customFormat="1" ht="33.75" customHeight="1">
      <c r="A30" s="249" t="s">
        <v>111</v>
      </c>
      <c r="B30" s="249"/>
      <c r="C30" s="249"/>
      <c r="D30" s="249"/>
      <c r="E30" s="249"/>
      <c r="F30" s="249"/>
    </row>
    <row r="31" spans="1:6" s="4" customFormat="1" ht="77.25" customHeight="1">
      <c r="A31" s="76" t="s">
        <v>112</v>
      </c>
      <c r="B31" s="77">
        <v>5010</v>
      </c>
      <c r="C31" s="180">
        <f>' V. Коефіцієнтний аналіз'!D9</f>
        <v>0</v>
      </c>
      <c r="D31" s="180">
        <f>' V. Коефіцієнтний аналіз'!E9</f>
        <v>0</v>
      </c>
      <c r="E31" s="180" t="s">
        <v>322</v>
      </c>
      <c r="F31" s="180" t="s">
        <v>322</v>
      </c>
    </row>
    <row r="32" spans="1:6" ht="55.5" customHeight="1">
      <c r="A32" s="207" t="s">
        <v>113</v>
      </c>
      <c r="B32" s="5">
        <v>5020</v>
      </c>
      <c r="C32" s="181">
        <f>' V. Коефіцієнтний аналіз'!D10</f>
        <v>0</v>
      </c>
      <c r="D32" s="181">
        <f>' V. Коефіцієнтний аналіз'!E10</f>
        <v>0</v>
      </c>
      <c r="E32" s="181" t="s">
        <v>322</v>
      </c>
      <c r="F32" s="181" t="s">
        <v>322</v>
      </c>
    </row>
    <row r="33" spans="1:6" ht="57" customHeight="1">
      <c r="A33" s="75" t="s">
        <v>114</v>
      </c>
      <c r="B33" s="5">
        <v>5030</v>
      </c>
      <c r="C33" s="182">
        <f>' V. Коефіцієнтний аналіз'!D11</f>
        <v>0</v>
      </c>
      <c r="D33" s="182">
        <f>' V. Коефіцієнтний аналіз'!E11</f>
        <v>0</v>
      </c>
      <c r="E33" s="182" t="s">
        <v>322</v>
      </c>
      <c r="F33" s="182" t="s">
        <v>322</v>
      </c>
    </row>
    <row r="34" spans="1:6" ht="59.25" customHeight="1">
      <c r="A34" s="75" t="s">
        <v>115</v>
      </c>
      <c r="B34" s="5">
        <v>5040</v>
      </c>
      <c r="C34" s="182">
        <f>' V. Коефіцієнтний аналіз'!D12</f>
        <v>0</v>
      </c>
      <c r="D34" s="182">
        <f>' V. Коефіцієнтний аналіз'!E12</f>
        <v>0</v>
      </c>
      <c r="E34" s="182" t="s">
        <v>322</v>
      </c>
      <c r="F34" s="182" t="s">
        <v>322</v>
      </c>
    </row>
    <row r="35" spans="1:6" ht="53.4">
      <c r="A35" s="42" t="s">
        <v>116</v>
      </c>
      <c r="B35" s="5">
        <v>5050</v>
      </c>
      <c r="C35" s="182">
        <f>' V. Коефіцієнтний аналіз'!D13</f>
        <v>0</v>
      </c>
      <c r="D35" s="182">
        <f>' V. Коефіцієнтний аналіз'!E13</f>
        <v>0</v>
      </c>
      <c r="E35" s="182" t="s">
        <v>322</v>
      </c>
      <c r="F35" s="182" t="s">
        <v>322</v>
      </c>
    </row>
    <row r="36" spans="1:6" ht="39" customHeight="1">
      <c r="A36" s="249" t="s">
        <v>118</v>
      </c>
      <c r="B36" s="249"/>
      <c r="C36" s="249"/>
      <c r="D36" s="249"/>
      <c r="E36" s="249"/>
      <c r="F36" s="249"/>
    </row>
    <row r="37" spans="1:6" ht="23.25" customHeight="1">
      <c r="A37" s="114" t="s">
        <v>119</v>
      </c>
      <c r="B37" s="113">
        <v>6000</v>
      </c>
      <c r="C37" s="134"/>
      <c r="D37" s="230">
        <v>166319.9</v>
      </c>
      <c r="E37" s="134"/>
      <c r="F37" s="134"/>
    </row>
    <row r="38" spans="1:6" ht="24.75" customHeight="1">
      <c r="A38" s="114" t="s">
        <v>120</v>
      </c>
      <c r="B38" s="113">
        <v>6001</v>
      </c>
      <c r="C38" s="68"/>
      <c r="D38" s="68">
        <v>152426.1</v>
      </c>
      <c r="E38" s="68"/>
      <c r="F38" s="68"/>
    </row>
    <row r="39" spans="1:6" ht="24" customHeight="1">
      <c r="A39" s="114" t="s">
        <v>121</v>
      </c>
      <c r="B39" s="113">
        <v>6002</v>
      </c>
      <c r="C39" s="134"/>
      <c r="D39" s="134">
        <v>265849.09999999998</v>
      </c>
      <c r="E39" s="134"/>
      <c r="F39" s="134"/>
    </row>
    <row r="40" spans="1:6" ht="21.75" customHeight="1">
      <c r="A40" s="114" t="s">
        <v>122</v>
      </c>
      <c r="B40" s="113">
        <v>6003</v>
      </c>
      <c r="C40" s="134"/>
      <c r="D40" s="134">
        <v>-113423</v>
      </c>
      <c r="E40" s="134"/>
      <c r="F40" s="134"/>
    </row>
    <row r="41" spans="1:6" ht="21.75" customHeight="1">
      <c r="A41" s="114" t="s">
        <v>123</v>
      </c>
      <c r="B41" s="113">
        <v>6010</v>
      </c>
      <c r="C41" s="230"/>
      <c r="D41" s="230">
        <v>27541.5</v>
      </c>
      <c r="E41" s="134"/>
      <c r="F41" s="134"/>
    </row>
    <row r="42" spans="1:6" ht="39" customHeight="1">
      <c r="A42" s="114" t="s">
        <v>124</v>
      </c>
      <c r="B42" s="113">
        <v>6011</v>
      </c>
      <c r="C42" s="134"/>
      <c r="D42" s="134">
        <v>0</v>
      </c>
      <c r="E42" s="134"/>
      <c r="F42" s="134"/>
    </row>
    <row r="43" spans="1:6" ht="24" customHeight="1">
      <c r="A43" s="114" t="s">
        <v>125</v>
      </c>
      <c r="B43" s="113">
        <v>6012</v>
      </c>
      <c r="C43" s="134"/>
      <c r="D43" s="134">
        <v>0</v>
      </c>
      <c r="E43" s="134"/>
      <c r="F43" s="134"/>
    </row>
    <row r="44" spans="1:6" ht="21.75" customHeight="1">
      <c r="A44" s="114" t="s">
        <v>126</v>
      </c>
      <c r="B44" s="113">
        <v>6013</v>
      </c>
      <c r="C44" s="134"/>
      <c r="D44" s="134">
        <v>14210.5</v>
      </c>
      <c r="E44" s="134"/>
      <c r="F44" s="134"/>
    </row>
    <row r="45" spans="1:6" ht="30.75" customHeight="1">
      <c r="A45" s="200" t="s">
        <v>127</v>
      </c>
      <c r="B45" s="80">
        <v>6020</v>
      </c>
      <c r="C45" s="231"/>
      <c r="D45" s="231">
        <v>193861.4</v>
      </c>
      <c r="E45" s="135"/>
      <c r="F45" s="135"/>
    </row>
    <row r="46" spans="1:6" ht="24.75" customHeight="1">
      <c r="A46" s="114" t="s">
        <v>128</v>
      </c>
      <c r="B46" s="113">
        <v>6030</v>
      </c>
      <c r="C46" s="134"/>
      <c r="D46" s="134"/>
      <c r="E46" s="134"/>
      <c r="F46" s="134"/>
    </row>
    <row r="47" spans="1:6" ht="27.75" customHeight="1">
      <c r="A47" s="114" t="s">
        <v>129</v>
      </c>
      <c r="B47" s="112">
        <v>6040</v>
      </c>
      <c r="C47" s="134"/>
      <c r="D47" s="230">
        <v>0</v>
      </c>
      <c r="E47" s="134"/>
      <c r="F47" s="134"/>
    </row>
    <row r="48" spans="1:6" ht="39" customHeight="1">
      <c r="A48" s="114" t="s">
        <v>130</v>
      </c>
      <c r="B48" s="113">
        <v>6041</v>
      </c>
      <c r="C48" s="134"/>
      <c r="D48" s="134">
        <v>0</v>
      </c>
      <c r="E48" s="134"/>
      <c r="F48" s="134"/>
    </row>
    <row r="49" spans="1:6" ht="39" customHeight="1">
      <c r="A49" s="114" t="s">
        <v>131</v>
      </c>
      <c r="B49" s="113">
        <v>6042</v>
      </c>
      <c r="C49" s="134"/>
      <c r="D49" s="134">
        <v>0</v>
      </c>
      <c r="E49" s="134"/>
      <c r="F49" s="134"/>
    </row>
    <row r="50" spans="1:6" ht="30.75" customHeight="1">
      <c r="A50" s="111" t="s">
        <v>132</v>
      </c>
      <c r="B50" s="112">
        <v>6050</v>
      </c>
      <c r="C50" s="134"/>
      <c r="D50" s="230">
        <v>166627.70000000001</v>
      </c>
      <c r="E50" s="134" t="s">
        <v>417</v>
      </c>
      <c r="F50" s="134"/>
    </row>
    <row r="51" spans="1:6" ht="24" customHeight="1">
      <c r="A51" s="114" t="s">
        <v>133</v>
      </c>
      <c r="B51" s="113">
        <v>6060</v>
      </c>
      <c r="C51" s="134"/>
      <c r="D51" s="134"/>
      <c r="E51" s="134"/>
      <c r="F51" s="134"/>
    </row>
    <row r="52" spans="1:6" ht="26.25" customHeight="1">
      <c r="A52" s="114" t="s">
        <v>134</v>
      </c>
      <c r="B52" s="113">
        <v>6070</v>
      </c>
      <c r="C52" s="134"/>
      <c r="D52" s="134"/>
      <c r="E52" s="134"/>
      <c r="F52" s="134"/>
    </row>
    <row r="53" spans="1:6" ht="30.75" customHeight="1">
      <c r="A53" s="111" t="s">
        <v>135</v>
      </c>
      <c r="B53" s="112">
        <v>6080</v>
      </c>
      <c r="C53" s="105"/>
      <c r="D53" s="218">
        <v>27233.7</v>
      </c>
      <c r="E53" s="105"/>
      <c r="F53" s="105"/>
    </row>
    <row r="54" spans="1:6" ht="30.75" customHeight="1">
      <c r="A54" s="250" t="s">
        <v>136</v>
      </c>
      <c r="B54" s="251"/>
      <c r="C54" s="251"/>
      <c r="D54" s="251"/>
      <c r="E54" s="251"/>
      <c r="F54" s="251"/>
    </row>
    <row r="55" spans="1:6" ht="22.5" customHeight="1">
      <c r="A55" s="111" t="s">
        <v>137</v>
      </c>
      <c r="B55" s="112">
        <v>7000</v>
      </c>
      <c r="C55" s="6"/>
      <c r="D55" s="6"/>
      <c r="E55" s="6"/>
      <c r="F55" s="68"/>
    </row>
    <row r="56" spans="1:6" ht="24" customHeight="1">
      <c r="A56" s="111" t="s">
        <v>138</v>
      </c>
      <c r="B56" s="112">
        <v>7010</v>
      </c>
      <c r="C56" s="68">
        <f>'VI. Інформація до фінплану2'!E17</f>
        <v>0</v>
      </c>
      <c r="D56" s="68">
        <f>'VI. Інформація до фінплану2'!F17</f>
        <v>0</v>
      </c>
      <c r="E56" s="68"/>
      <c r="F56" s="68"/>
    </row>
    <row r="57" spans="1:6" ht="24" customHeight="1">
      <c r="A57" s="114" t="s">
        <v>139</v>
      </c>
      <c r="B57" s="113">
        <v>7011</v>
      </c>
      <c r="C57" s="74">
        <f>'VI. Інформація до фінплану2'!E11</f>
        <v>0</v>
      </c>
      <c r="D57" s="74">
        <f>'VI. Інформація до фінплану2'!F11</f>
        <v>0</v>
      </c>
      <c r="E57" s="74"/>
      <c r="F57" s="74"/>
    </row>
    <row r="58" spans="1:6" ht="21.75" customHeight="1">
      <c r="A58" s="114" t="s">
        <v>140</v>
      </c>
      <c r="B58" s="113">
        <v>7012</v>
      </c>
      <c r="C58" s="74">
        <f>'VI. Інформація до фінплану2'!E13</f>
        <v>0</v>
      </c>
      <c r="D58" s="74">
        <f>'VI. Інформація до фінплану2'!F13</f>
        <v>0</v>
      </c>
      <c r="E58" s="74"/>
      <c r="F58" s="74"/>
    </row>
    <row r="59" spans="1:6" ht="21" customHeight="1">
      <c r="A59" s="114" t="s">
        <v>141</v>
      </c>
      <c r="B59" s="113">
        <v>7013</v>
      </c>
      <c r="C59" s="74">
        <f>'VI. Інформація до фінплану2'!E15</f>
        <v>0</v>
      </c>
      <c r="D59" s="74">
        <f>'VI. Інформація до фінплану2'!F15</f>
        <v>0</v>
      </c>
      <c r="E59" s="74"/>
      <c r="F59" s="74"/>
    </row>
    <row r="60" spans="1:6">
      <c r="A60" s="111" t="s">
        <v>142</v>
      </c>
      <c r="B60" s="112">
        <v>7030</v>
      </c>
      <c r="C60" s="68">
        <f>'VI. Інформація до фінплану2'!G17+'VI. Інформація до фінплану2'!I17+'VI. Інформація до фінплану2'!M17+'VI. Інформація до фінплану2'!O17</f>
        <v>0</v>
      </c>
      <c r="D60" s="68">
        <f>'VI. Інформація до фінплану2'!H17+'VI. Інформація до фінплану2'!J17+'VI. Інформація до фінплану2'!N17+'VI. Інформація до фінплану2'!P17</f>
        <v>0</v>
      </c>
      <c r="E60" s="68"/>
      <c r="F60" s="68"/>
    </row>
    <row r="61" spans="1:6" s="3" customFormat="1">
      <c r="A61" s="114" t="s">
        <v>139</v>
      </c>
      <c r="B61" s="113">
        <v>7021</v>
      </c>
      <c r="C61" s="134">
        <f>'VI. Інформація до фінплану2'!G11+'VI. Інформація до фінплану2'!I11+'VI. Інформація до фінплану2'!M11+'VI. Інформація до фінплану2'!O11</f>
        <v>0</v>
      </c>
      <c r="D61" s="134">
        <f>'VI. Інформація до фінплану2'!H11+'VI. Інформація до фінплану2'!L11+'VI. Інформація до фінплану2'!N11+'VI. Інформація до фінплану2'!P11</f>
        <v>0</v>
      </c>
      <c r="E61" s="134"/>
      <c r="F61" s="134"/>
    </row>
    <row r="62" spans="1:6" s="3" customFormat="1">
      <c r="A62" s="114" t="s">
        <v>140</v>
      </c>
      <c r="B62" s="113">
        <v>7022</v>
      </c>
      <c r="C62" s="134">
        <f>'VI. Інформація до фінплану2'!G13+'VI. Інформація до фінплану2'!K13+'VI. Інформація до фінплану2'!M13+'VI. Інформація до фінплану2'!O13</f>
        <v>0</v>
      </c>
      <c r="D62" s="134">
        <f>'VI. Інформація до фінплану2'!H13+'VI. Інформація до фінплану2'!L13+'VI. Інформація до фінплану2'!N13+'VI. Інформація до фінплану2'!P13</f>
        <v>0</v>
      </c>
      <c r="E62" s="134"/>
      <c r="F62" s="134"/>
    </row>
    <row r="63" spans="1:6" s="3" customFormat="1">
      <c r="A63" s="114" t="s">
        <v>141</v>
      </c>
      <c r="B63" s="113">
        <v>7023</v>
      </c>
      <c r="C63" s="134">
        <f>'VI. Інформація до фінплану2'!G15+'VI. Інформація до фінплану2'!I15+'VI. Інформація до фінплану2'!M15+'VI. Інформація до фінплану2'!O15</f>
        <v>0</v>
      </c>
      <c r="D63" s="134">
        <f>'VI. Інформація до фінплану2'!H15+'VI. Інформація до фінплану2'!J15+'VI. Інформація до фінплану2'!N15+'VI. Інформація до фінплану2'!P15</f>
        <v>0</v>
      </c>
      <c r="E63" s="134"/>
      <c r="F63" s="134"/>
    </row>
    <row r="64" spans="1:6" s="3" customFormat="1">
      <c r="A64" s="111" t="s">
        <v>143</v>
      </c>
      <c r="B64" s="112">
        <v>7050</v>
      </c>
      <c r="C64" s="105"/>
      <c r="D64" s="105"/>
      <c r="E64" s="105"/>
      <c r="F64" s="139"/>
    </row>
    <row r="65" spans="1:6" s="3" customFormat="1" ht="30" customHeight="1">
      <c r="A65" s="246" t="s">
        <v>144</v>
      </c>
      <c r="B65" s="247"/>
      <c r="C65" s="247"/>
      <c r="D65" s="247"/>
      <c r="E65" s="247"/>
      <c r="F65" s="247"/>
    </row>
    <row r="66" spans="1:6" s="3" customFormat="1" ht="54">
      <c r="A66" s="111" t="s">
        <v>345</v>
      </c>
      <c r="B66" s="112">
        <v>8000</v>
      </c>
      <c r="C66" s="203">
        <v>370</v>
      </c>
      <c r="D66" s="203">
        <f>SUM(D68:D71)</f>
        <v>363</v>
      </c>
      <c r="E66" s="203"/>
      <c r="F66" s="203"/>
    </row>
    <row r="67" spans="1:6" s="3" customFormat="1">
      <c r="A67" s="114" t="s">
        <v>145</v>
      </c>
      <c r="B67" s="113">
        <v>8001</v>
      </c>
      <c r="C67" s="134"/>
      <c r="D67" s="134"/>
      <c r="E67" s="134"/>
      <c r="F67" s="134"/>
    </row>
    <row r="68" spans="1:6" s="3" customFormat="1">
      <c r="A68" s="114" t="s">
        <v>146</v>
      </c>
      <c r="B68" s="113">
        <v>8002</v>
      </c>
      <c r="C68" s="134"/>
      <c r="D68" s="134"/>
      <c r="E68" s="134"/>
      <c r="F68" s="134"/>
    </row>
    <row r="69" spans="1:6" s="3" customFormat="1">
      <c r="A69" s="114" t="s">
        <v>147</v>
      </c>
      <c r="B69" s="113">
        <v>8003</v>
      </c>
      <c r="C69" s="74">
        <v>1</v>
      </c>
      <c r="D69" s="134">
        <v>1</v>
      </c>
      <c r="E69" s="134"/>
      <c r="F69" s="134"/>
    </row>
    <row r="70" spans="1:6" s="3" customFormat="1">
      <c r="A70" s="114" t="s">
        <v>94</v>
      </c>
      <c r="B70" s="113">
        <v>8004</v>
      </c>
      <c r="C70" s="74">
        <v>23</v>
      </c>
      <c r="D70" s="134">
        <v>23</v>
      </c>
      <c r="E70" s="134"/>
      <c r="F70" s="134"/>
    </row>
    <row r="71" spans="1:6" s="3" customFormat="1">
      <c r="A71" s="114" t="s">
        <v>91</v>
      </c>
      <c r="B71" s="113">
        <v>8005</v>
      </c>
      <c r="C71" s="74">
        <v>346</v>
      </c>
      <c r="D71" s="134">
        <v>339</v>
      </c>
      <c r="E71" s="134"/>
      <c r="F71" s="134"/>
    </row>
    <row r="72" spans="1:6" s="3" customFormat="1">
      <c r="A72" s="111" t="s">
        <v>4</v>
      </c>
      <c r="B72" s="112">
        <v>8010</v>
      </c>
      <c r="C72" s="68">
        <v>67065.100000000006</v>
      </c>
      <c r="D72" s="68">
        <v>66565.7</v>
      </c>
      <c r="E72" s="68"/>
      <c r="F72" s="68"/>
    </row>
    <row r="73" spans="1:6" s="3" customFormat="1">
      <c r="A73" s="114" t="s">
        <v>145</v>
      </c>
      <c r="B73" s="113">
        <v>8011</v>
      </c>
      <c r="C73" s="74"/>
      <c r="D73" s="134"/>
      <c r="E73" s="134"/>
      <c r="F73" s="134"/>
    </row>
    <row r="74" spans="1:6" s="3" customFormat="1">
      <c r="A74" s="114" t="s">
        <v>146</v>
      </c>
      <c r="B74" s="113">
        <v>8012</v>
      </c>
      <c r="C74" s="74"/>
      <c r="D74" s="134"/>
      <c r="E74" s="134"/>
      <c r="F74" s="134"/>
    </row>
    <row r="75" spans="1:6" s="3" customFormat="1">
      <c r="A75" s="114" t="s">
        <v>147</v>
      </c>
      <c r="B75" s="113">
        <v>8013</v>
      </c>
      <c r="C75" s="74">
        <v>787.9</v>
      </c>
      <c r="D75" s="134">
        <v>733.5</v>
      </c>
      <c r="E75" s="134"/>
      <c r="F75" s="134"/>
    </row>
    <row r="76" spans="1:6" s="3" customFormat="1">
      <c r="A76" s="114" t="s">
        <v>94</v>
      </c>
      <c r="B76" s="113">
        <v>8014</v>
      </c>
      <c r="C76" s="74">
        <v>7455.3</v>
      </c>
      <c r="D76" s="134">
        <v>7452.9</v>
      </c>
      <c r="E76" s="134"/>
      <c r="F76" s="134"/>
    </row>
    <row r="77" spans="1:6" s="3" customFormat="1">
      <c r="A77" s="114" t="s">
        <v>91</v>
      </c>
      <c r="B77" s="113">
        <v>8015</v>
      </c>
      <c r="C77" s="74">
        <v>58821.9</v>
      </c>
      <c r="D77" s="134">
        <v>58379.3</v>
      </c>
      <c r="E77" s="134"/>
      <c r="F77" s="134"/>
    </row>
    <row r="78" spans="1:6" s="3" customFormat="1" ht="34.799999999999997">
      <c r="A78" s="111" t="s">
        <v>148</v>
      </c>
      <c r="B78" s="112">
        <v>8020</v>
      </c>
      <c r="C78" s="243">
        <v>15105</v>
      </c>
      <c r="D78" s="68">
        <v>15282</v>
      </c>
      <c r="E78" s="68"/>
      <c r="F78" s="68"/>
    </row>
    <row r="79" spans="1:6" s="3" customFormat="1">
      <c r="A79" s="114" t="s">
        <v>149</v>
      </c>
      <c r="B79" s="113">
        <v>8021</v>
      </c>
      <c r="C79" s="74"/>
      <c r="D79" s="74"/>
      <c r="E79" s="74"/>
      <c r="F79" s="74"/>
    </row>
    <row r="80" spans="1:6" s="3" customFormat="1">
      <c r="A80" s="114" t="s">
        <v>150</v>
      </c>
      <c r="B80" s="113">
        <v>8022</v>
      </c>
      <c r="C80" s="74"/>
      <c r="D80" s="74"/>
      <c r="E80" s="74"/>
      <c r="F80" s="74"/>
    </row>
    <row r="81" spans="1:6" s="3" customFormat="1">
      <c r="A81" s="114" t="s">
        <v>151</v>
      </c>
      <c r="B81" s="113">
        <v>8023</v>
      </c>
      <c r="C81" s="74">
        <v>65658</v>
      </c>
      <c r="D81" s="74">
        <v>61121</v>
      </c>
      <c r="E81" s="74"/>
      <c r="F81" s="74"/>
    </row>
    <row r="82" spans="1:6" s="3" customFormat="1">
      <c r="A82" s="201" t="s">
        <v>152</v>
      </c>
      <c r="B82" s="202" t="s">
        <v>153</v>
      </c>
      <c r="C82" s="204">
        <v>21242</v>
      </c>
      <c r="D82" s="204">
        <v>20854</v>
      </c>
      <c r="E82" s="204"/>
      <c r="F82" s="204"/>
    </row>
    <row r="83" spans="1:6" s="3" customFormat="1">
      <c r="A83" s="201" t="s">
        <v>154</v>
      </c>
      <c r="B83" s="202" t="s">
        <v>155</v>
      </c>
      <c r="C83" s="204">
        <v>37500</v>
      </c>
      <c r="D83" s="204">
        <v>33333</v>
      </c>
      <c r="E83" s="204"/>
      <c r="F83" s="204"/>
    </row>
    <row r="84" spans="1:6" s="3" customFormat="1">
      <c r="A84" s="201" t="s">
        <v>156</v>
      </c>
      <c r="B84" s="202" t="s">
        <v>157</v>
      </c>
      <c r="C84" s="204">
        <v>6916</v>
      </c>
      <c r="D84" s="204">
        <v>6934</v>
      </c>
      <c r="E84" s="204"/>
      <c r="F84" s="204"/>
    </row>
    <row r="85" spans="1:6" s="3" customFormat="1">
      <c r="A85" s="114" t="s">
        <v>158</v>
      </c>
      <c r="B85" s="113">
        <v>8024</v>
      </c>
      <c r="C85" s="74">
        <v>27012</v>
      </c>
      <c r="D85" s="74">
        <v>27003</v>
      </c>
      <c r="E85" s="74"/>
      <c r="F85" s="74"/>
    </row>
    <row r="86" spans="1:6" s="3" customFormat="1">
      <c r="A86" s="114" t="s">
        <v>159</v>
      </c>
      <c r="B86" s="113">
        <v>8025</v>
      </c>
      <c r="C86" s="244">
        <v>14167</v>
      </c>
      <c r="D86" s="225">
        <v>14351</v>
      </c>
      <c r="E86" s="105"/>
      <c r="F86" s="105"/>
    </row>
    <row r="87" spans="1:6" s="3" customFormat="1">
      <c r="A87" s="30"/>
      <c r="F87" s="2"/>
    </row>
    <row r="88" spans="1:6" s="3" customFormat="1">
      <c r="A88" s="30"/>
      <c r="F88" s="2"/>
    </row>
    <row r="89" spans="1:6" s="3" customFormat="1">
      <c r="A89" s="30" t="s">
        <v>397</v>
      </c>
      <c r="B89" s="3" t="s">
        <v>333</v>
      </c>
      <c r="E89" s="3" t="s">
        <v>398</v>
      </c>
      <c r="F89" s="2"/>
    </row>
    <row r="90" spans="1:6" s="3" customFormat="1">
      <c r="A90" s="194" t="s">
        <v>88</v>
      </c>
      <c r="B90" s="169" t="s">
        <v>335</v>
      </c>
      <c r="C90" s="169"/>
      <c r="D90" s="169"/>
      <c r="E90" s="169" t="s">
        <v>291</v>
      </c>
      <c r="F90" s="168"/>
    </row>
    <row r="91" spans="1:6" s="3" customFormat="1">
      <c r="A91" s="30"/>
      <c r="F91" s="2"/>
    </row>
    <row r="92" spans="1:6" s="3" customFormat="1">
      <c r="A92" s="30"/>
      <c r="F92" s="2"/>
    </row>
    <row r="93" spans="1:6" s="3" customFormat="1">
      <c r="A93" s="30"/>
      <c r="F93" s="2"/>
    </row>
    <row r="94" spans="1:6" s="3" customFormat="1">
      <c r="A94" s="30"/>
      <c r="F94" s="2"/>
    </row>
    <row r="95" spans="1:6" s="3" customFormat="1">
      <c r="A95" s="30"/>
      <c r="F95" s="2"/>
    </row>
    <row r="96" spans="1:6" s="3" customFormat="1">
      <c r="A96" s="30"/>
      <c r="F96" s="2"/>
    </row>
    <row r="97" spans="1:6" s="3" customFormat="1">
      <c r="A97" s="30"/>
      <c r="F97" s="2"/>
    </row>
    <row r="98" spans="1:6" s="3" customFormat="1">
      <c r="A98" s="30"/>
      <c r="F98" s="2"/>
    </row>
    <row r="99" spans="1:6" s="3" customFormat="1">
      <c r="A99" s="30"/>
      <c r="F99" s="2"/>
    </row>
    <row r="100" spans="1:6" s="3" customFormat="1">
      <c r="A100" s="30"/>
      <c r="F100" s="2"/>
    </row>
    <row r="101" spans="1:6" s="3" customFormat="1">
      <c r="A101" s="30"/>
      <c r="F101" s="2"/>
    </row>
    <row r="102" spans="1:6" s="3" customFormat="1">
      <c r="A102" s="30"/>
      <c r="F102" s="2"/>
    </row>
    <row r="103" spans="1:6" s="3" customFormat="1">
      <c r="A103" s="30"/>
      <c r="F103" s="2"/>
    </row>
    <row r="104" spans="1:6" s="3" customFormat="1">
      <c r="A104" s="30"/>
      <c r="F104" s="2"/>
    </row>
    <row r="105" spans="1:6" s="3" customFormat="1">
      <c r="A105" s="30"/>
      <c r="F105" s="2"/>
    </row>
    <row r="106" spans="1:6" s="3" customFormat="1">
      <c r="A106" s="30"/>
      <c r="F106" s="2"/>
    </row>
    <row r="107" spans="1:6" s="3" customFormat="1">
      <c r="A107" s="30"/>
      <c r="F107" s="2"/>
    </row>
    <row r="108" spans="1:6" s="3" customFormat="1">
      <c r="A108" s="30"/>
      <c r="F108" s="2"/>
    </row>
    <row r="109" spans="1:6" s="3" customFormat="1">
      <c r="A109" s="30"/>
      <c r="F109" s="2"/>
    </row>
    <row r="110" spans="1:6" s="3" customFormat="1">
      <c r="A110" s="30"/>
      <c r="F110" s="2"/>
    </row>
    <row r="111" spans="1:6" s="3" customFormat="1">
      <c r="A111" s="30"/>
      <c r="F111" s="2"/>
    </row>
    <row r="112" spans="1:6" s="3" customFormat="1">
      <c r="A112" s="30"/>
      <c r="F112" s="2"/>
    </row>
    <row r="113" spans="1:6" s="3" customFormat="1">
      <c r="A113" s="30"/>
      <c r="F113" s="2"/>
    </row>
    <row r="114" spans="1:6" s="3" customFormat="1">
      <c r="A114" s="30"/>
      <c r="F114" s="2"/>
    </row>
    <row r="115" spans="1:6" s="3" customFormat="1">
      <c r="A115" s="30"/>
      <c r="F115" s="2"/>
    </row>
    <row r="116" spans="1:6" s="3" customFormat="1">
      <c r="A116" s="30"/>
      <c r="F116" s="2"/>
    </row>
    <row r="117" spans="1:6" s="3" customFormat="1">
      <c r="A117" s="30"/>
      <c r="F117" s="2"/>
    </row>
    <row r="118" spans="1:6" s="3" customFormat="1">
      <c r="A118" s="30"/>
      <c r="F118" s="2"/>
    </row>
    <row r="119" spans="1:6" s="3" customFormat="1">
      <c r="A119" s="30"/>
      <c r="F119" s="2"/>
    </row>
    <row r="120" spans="1:6" s="3" customFormat="1">
      <c r="A120" s="30"/>
      <c r="F120" s="2"/>
    </row>
    <row r="121" spans="1:6" s="3" customFormat="1">
      <c r="A121" s="30"/>
      <c r="F121" s="2"/>
    </row>
    <row r="122" spans="1:6" s="3" customFormat="1">
      <c r="A122" s="30"/>
      <c r="F122" s="2"/>
    </row>
    <row r="123" spans="1:6" s="3" customFormat="1">
      <c r="A123" s="30"/>
      <c r="F123" s="2"/>
    </row>
    <row r="124" spans="1:6" s="3" customFormat="1">
      <c r="A124" s="30"/>
      <c r="F124" s="2"/>
    </row>
    <row r="125" spans="1:6" s="3" customFormat="1">
      <c r="A125" s="30"/>
      <c r="F125" s="2"/>
    </row>
    <row r="126" spans="1:6" s="3" customFormat="1">
      <c r="A126" s="30"/>
      <c r="F126" s="2"/>
    </row>
    <row r="127" spans="1:6" s="3" customFormat="1">
      <c r="A127" s="30"/>
      <c r="F127" s="2"/>
    </row>
    <row r="128" spans="1:6" s="3" customFormat="1">
      <c r="A128" s="30"/>
      <c r="F128" s="2"/>
    </row>
    <row r="129" spans="1:6" s="3" customFormat="1">
      <c r="A129" s="30"/>
      <c r="F129" s="2"/>
    </row>
    <row r="130" spans="1:6" s="3" customFormat="1">
      <c r="A130" s="30"/>
      <c r="F130" s="2"/>
    </row>
    <row r="131" spans="1:6" s="3" customFormat="1">
      <c r="A131" s="30"/>
      <c r="F131" s="2"/>
    </row>
    <row r="132" spans="1:6" s="3" customFormat="1">
      <c r="A132" s="30"/>
      <c r="F132" s="2"/>
    </row>
    <row r="133" spans="1:6" s="3" customFormat="1">
      <c r="A133" s="30"/>
      <c r="F133" s="2"/>
    </row>
    <row r="134" spans="1:6" s="3" customFormat="1">
      <c r="A134" s="30"/>
      <c r="F134" s="2"/>
    </row>
    <row r="135" spans="1:6" s="3" customFormat="1">
      <c r="A135" s="30"/>
      <c r="F135" s="2"/>
    </row>
    <row r="136" spans="1:6" s="3" customFormat="1">
      <c r="A136" s="30"/>
      <c r="F136" s="2"/>
    </row>
    <row r="137" spans="1:6" s="3" customFormat="1">
      <c r="A137" s="30"/>
      <c r="F137" s="2"/>
    </row>
    <row r="138" spans="1:6" s="3" customFormat="1">
      <c r="A138" s="30"/>
      <c r="F138" s="2"/>
    </row>
    <row r="139" spans="1:6" s="3" customFormat="1">
      <c r="A139" s="30"/>
      <c r="F139" s="2"/>
    </row>
    <row r="140" spans="1:6" s="3" customFormat="1">
      <c r="A140" s="30"/>
      <c r="F140" s="2"/>
    </row>
    <row r="141" spans="1:6" s="3" customFormat="1">
      <c r="A141" s="30"/>
      <c r="F141" s="2"/>
    </row>
    <row r="142" spans="1:6" s="3" customFormat="1">
      <c r="A142" s="30"/>
      <c r="F142" s="2"/>
    </row>
    <row r="143" spans="1:6" s="3" customFormat="1">
      <c r="A143" s="30"/>
      <c r="F143" s="2"/>
    </row>
    <row r="144" spans="1:6" s="3" customFormat="1">
      <c r="A144" s="30"/>
      <c r="F144" s="2"/>
    </row>
    <row r="145" spans="1:6" s="3" customFormat="1">
      <c r="A145" s="30"/>
      <c r="F145" s="2"/>
    </row>
    <row r="146" spans="1:6" s="3" customFormat="1">
      <c r="A146" s="30"/>
      <c r="F146" s="2"/>
    </row>
    <row r="147" spans="1:6" s="3" customFormat="1">
      <c r="A147" s="30"/>
      <c r="F147" s="2"/>
    </row>
    <row r="148" spans="1:6" s="3" customFormat="1">
      <c r="A148" s="30"/>
      <c r="F148" s="2"/>
    </row>
    <row r="149" spans="1:6" s="3" customFormat="1">
      <c r="A149" s="30"/>
      <c r="F149" s="2"/>
    </row>
    <row r="150" spans="1:6" s="3" customFormat="1">
      <c r="A150" s="30"/>
      <c r="F150" s="2"/>
    </row>
    <row r="151" spans="1:6" s="3" customFormat="1">
      <c r="A151" s="30"/>
      <c r="F151" s="2"/>
    </row>
    <row r="152" spans="1:6" s="3" customFormat="1">
      <c r="A152" s="30"/>
      <c r="F152" s="2"/>
    </row>
    <row r="153" spans="1:6" s="3" customFormat="1">
      <c r="A153" s="30"/>
      <c r="F153" s="2"/>
    </row>
    <row r="154" spans="1:6" s="3" customFormat="1">
      <c r="A154" s="30"/>
      <c r="F154" s="2"/>
    </row>
    <row r="155" spans="1:6" s="3" customFormat="1">
      <c r="A155" s="30"/>
      <c r="F155" s="2"/>
    </row>
    <row r="156" spans="1:6" s="3" customFormat="1">
      <c r="A156" s="30"/>
      <c r="F156" s="2"/>
    </row>
    <row r="157" spans="1:6" s="3" customFormat="1">
      <c r="A157" s="30"/>
      <c r="F157" s="2"/>
    </row>
    <row r="158" spans="1:6" s="3" customFormat="1">
      <c r="A158" s="30"/>
      <c r="F158" s="2"/>
    </row>
    <row r="159" spans="1:6" s="3" customFormat="1">
      <c r="A159" s="30"/>
      <c r="F159" s="2"/>
    </row>
    <row r="160" spans="1:6" s="3" customFormat="1">
      <c r="A160" s="30"/>
      <c r="F160" s="2"/>
    </row>
    <row r="161" spans="1:6" s="3" customFormat="1">
      <c r="A161" s="30"/>
      <c r="F161" s="2"/>
    </row>
    <row r="162" spans="1:6" s="3" customFormat="1">
      <c r="A162" s="30"/>
      <c r="F162" s="2"/>
    </row>
    <row r="163" spans="1:6" s="3" customFormat="1">
      <c r="A163" s="30"/>
      <c r="F163" s="2"/>
    </row>
    <row r="164" spans="1:6" s="3" customFormat="1">
      <c r="A164" s="30"/>
      <c r="F164" s="2"/>
    </row>
    <row r="165" spans="1:6" s="3" customFormat="1">
      <c r="A165" s="30"/>
      <c r="F165" s="2"/>
    </row>
    <row r="166" spans="1:6" s="3" customFormat="1">
      <c r="A166" s="30"/>
      <c r="F166" s="2"/>
    </row>
    <row r="167" spans="1:6" s="3" customFormat="1">
      <c r="A167" s="30"/>
      <c r="F167" s="2"/>
    </row>
    <row r="168" spans="1:6" s="3" customFormat="1">
      <c r="A168" s="30"/>
      <c r="F168" s="2"/>
    </row>
    <row r="169" spans="1:6" s="3" customFormat="1">
      <c r="A169" s="30"/>
      <c r="F169" s="2"/>
    </row>
    <row r="170" spans="1:6" s="3" customFormat="1">
      <c r="A170" s="30"/>
      <c r="F170" s="2"/>
    </row>
    <row r="171" spans="1:6" s="3" customFormat="1">
      <c r="A171" s="30"/>
      <c r="F171" s="2"/>
    </row>
    <row r="172" spans="1:6" s="3" customFormat="1">
      <c r="A172" s="30"/>
      <c r="F172" s="2"/>
    </row>
    <row r="173" spans="1:6" s="3" customFormat="1">
      <c r="A173" s="30"/>
      <c r="F173" s="2"/>
    </row>
    <row r="174" spans="1:6" s="3" customFormat="1">
      <c r="A174" s="30"/>
      <c r="F174" s="2"/>
    </row>
    <row r="175" spans="1:6" s="3" customFormat="1">
      <c r="A175" s="30"/>
      <c r="F175" s="2"/>
    </row>
    <row r="176" spans="1:6" s="3" customFormat="1">
      <c r="A176" s="30"/>
      <c r="F176" s="2"/>
    </row>
    <row r="177" spans="1:6" s="3" customFormat="1">
      <c r="A177" s="30"/>
      <c r="F177" s="2"/>
    </row>
    <row r="178" spans="1:6" s="3" customFormat="1">
      <c r="A178" s="30"/>
      <c r="F178" s="2"/>
    </row>
    <row r="179" spans="1:6" s="3" customFormat="1">
      <c r="A179" s="30"/>
      <c r="F179" s="2"/>
    </row>
    <row r="180" spans="1:6" s="3" customFormat="1">
      <c r="A180" s="30"/>
      <c r="F180" s="2"/>
    </row>
    <row r="181" spans="1:6" s="3" customFormat="1">
      <c r="A181" s="30"/>
      <c r="F181" s="2"/>
    </row>
    <row r="182" spans="1:6" s="3" customFormat="1">
      <c r="A182" s="30"/>
      <c r="F182" s="2"/>
    </row>
    <row r="183" spans="1:6" s="3" customFormat="1">
      <c r="A183" s="30"/>
      <c r="F183" s="2"/>
    </row>
    <row r="184" spans="1:6" s="3" customFormat="1">
      <c r="A184" s="30"/>
      <c r="F184" s="2"/>
    </row>
    <row r="185" spans="1:6" s="3" customFormat="1">
      <c r="A185" s="30"/>
      <c r="F185" s="2"/>
    </row>
    <row r="186" spans="1:6" s="3" customFormat="1">
      <c r="A186" s="30"/>
      <c r="F186" s="2"/>
    </row>
    <row r="187" spans="1:6" s="3" customFormat="1">
      <c r="A187" s="30"/>
      <c r="F187" s="2"/>
    </row>
    <row r="188" spans="1:6" s="3" customFormat="1">
      <c r="A188" s="30"/>
      <c r="F188" s="2"/>
    </row>
    <row r="189" spans="1:6" s="3" customFormat="1">
      <c r="A189" s="30"/>
      <c r="F189" s="2"/>
    </row>
    <row r="190" spans="1:6" s="3" customFormat="1">
      <c r="A190" s="30"/>
      <c r="F190" s="2"/>
    </row>
    <row r="191" spans="1:6" s="3" customFormat="1">
      <c r="A191" s="30"/>
      <c r="F191" s="2"/>
    </row>
    <row r="192" spans="1:6" s="3" customFormat="1">
      <c r="A192" s="30"/>
      <c r="F192" s="2"/>
    </row>
    <row r="193" spans="1:6" s="3" customFormat="1">
      <c r="A193" s="30"/>
      <c r="F193" s="2"/>
    </row>
    <row r="194" spans="1:6" s="3" customFormat="1">
      <c r="A194" s="30"/>
      <c r="F194" s="2"/>
    </row>
    <row r="195" spans="1:6" s="3" customFormat="1">
      <c r="A195" s="30"/>
      <c r="F195" s="2"/>
    </row>
    <row r="196" spans="1:6" s="3" customFormat="1">
      <c r="A196" s="30"/>
      <c r="F196" s="2"/>
    </row>
    <row r="197" spans="1:6" s="3" customFormat="1">
      <c r="A197" s="30"/>
      <c r="F197" s="2"/>
    </row>
    <row r="198" spans="1:6" s="3" customFormat="1">
      <c r="A198" s="30"/>
      <c r="F198" s="2"/>
    </row>
    <row r="199" spans="1:6" s="3" customFormat="1">
      <c r="A199" s="30"/>
      <c r="F199" s="2"/>
    </row>
    <row r="200" spans="1:6" s="3" customFormat="1">
      <c r="A200" s="30"/>
      <c r="F200" s="2"/>
    </row>
    <row r="201" spans="1:6" s="3" customFormat="1">
      <c r="A201" s="30"/>
      <c r="F201" s="2"/>
    </row>
    <row r="202" spans="1:6" s="3" customFormat="1">
      <c r="A202" s="30"/>
      <c r="F202" s="2"/>
    </row>
    <row r="203" spans="1:6" s="3" customFormat="1">
      <c r="A203" s="30"/>
      <c r="F203" s="2"/>
    </row>
    <row r="204" spans="1:6" s="3" customFormat="1">
      <c r="A204" s="30"/>
      <c r="F204" s="2"/>
    </row>
    <row r="205" spans="1:6" s="3" customFormat="1">
      <c r="A205" s="30"/>
      <c r="F205" s="2"/>
    </row>
    <row r="206" spans="1:6" s="3" customFormat="1">
      <c r="A206" s="30"/>
      <c r="F206" s="2"/>
    </row>
    <row r="207" spans="1:6" s="3" customFormat="1">
      <c r="A207" s="30"/>
      <c r="F207" s="2"/>
    </row>
    <row r="208" spans="1:6" s="3" customFormat="1">
      <c r="A208" s="30"/>
      <c r="F208" s="2"/>
    </row>
    <row r="209" spans="1:6" s="3" customFormat="1">
      <c r="A209" s="30"/>
      <c r="F209" s="2"/>
    </row>
    <row r="210" spans="1:6" s="3" customFormat="1">
      <c r="A210" s="30"/>
      <c r="F210" s="2"/>
    </row>
    <row r="211" spans="1:6" s="3" customFormat="1">
      <c r="A211" s="30"/>
      <c r="F211" s="2"/>
    </row>
    <row r="212" spans="1:6" s="3" customFormat="1">
      <c r="A212" s="30"/>
      <c r="F212" s="2"/>
    </row>
    <row r="213" spans="1:6" s="3" customFormat="1">
      <c r="A213" s="30"/>
      <c r="F213" s="2"/>
    </row>
    <row r="214" spans="1:6" s="3" customFormat="1">
      <c r="A214" s="30"/>
      <c r="F214" s="2"/>
    </row>
    <row r="215" spans="1:6" s="3" customFormat="1">
      <c r="A215" s="30"/>
      <c r="F215" s="2"/>
    </row>
    <row r="216" spans="1:6" s="3" customFormat="1">
      <c r="A216" s="30"/>
      <c r="F216" s="2"/>
    </row>
    <row r="217" spans="1:6" s="3" customFormat="1">
      <c r="A217" s="30"/>
      <c r="F217" s="2"/>
    </row>
    <row r="218" spans="1:6" s="3" customFormat="1">
      <c r="A218" s="30"/>
      <c r="F218" s="2"/>
    </row>
    <row r="219" spans="1:6" s="3" customFormat="1">
      <c r="A219" s="30"/>
      <c r="F219" s="2"/>
    </row>
    <row r="220" spans="1:6" s="3" customFormat="1">
      <c r="A220" s="30"/>
      <c r="F220" s="2"/>
    </row>
    <row r="221" spans="1:6" s="3" customFormat="1">
      <c r="A221" s="30"/>
      <c r="F221" s="2"/>
    </row>
    <row r="222" spans="1:6" s="3" customFormat="1">
      <c r="A222" s="30"/>
      <c r="F222" s="2"/>
    </row>
    <row r="223" spans="1:6" s="3" customFormat="1">
      <c r="A223" s="30"/>
      <c r="F223" s="2"/>
    </row>
    <row r="224" spans="1:6" s="3" customFormat="1">
      <c r="A224" s="30"/>
      <c r="F224" s="2"/>
    </row>
    <row r="225" spans="1:6" s="3" customFormat="1">
      <c r="A225" s="30"/>
      <c r="F225" s="2"/>
    </row>
    <row r="226" spans="1:6" s="3" customFormat="1">
      <c r="A226" s="30"/>
      <c r="F226" s="2"/>
    </row>
    <row r="227" spans="1:6" s="3" customFormat="1">
      <c r="A227" s="30"/>
      <c r="F227" s="2"/>
    </row>
    <row r="228" spans="1:6">
      <c r="A228" s="30"/>
    </row>
    <row r="229" spans="1:6">
      <c r="A229" s="30"/>
    </row>
    <row r="230" spans="1:6">
      <c r="A230" s="30"/>
    </row>
    <row r="231" spans="1:6">
      <c r="A231" s="30"/>
    </row>
    <row r="232" spans="1:6">
      <c r="A232" s="30"/>
    </row>
    <row r="233" spans="1:6">
      <c r="A233" s="30"/>
    </row>
    <row r="234" spans="1:6">
      <c r="A234" s="30"/>
    </row>
    <row r="235" spans="1:6">
      <c r="A235" s="30"/>
    </row>
    <row r="236" spans="1:6">
      <c r="A236" s="30"/>
    </row>
    <row r="237" spans="1:6">
      <c r="A237" s="30"/>
    </row>
    <row r="238" spans="1:6">
      <c r="A238" s="30"/>
    </row>
    <row r="239" spans="1:6">
      <c r="A239" s="30"/>
    </row>
  </sheetData>
  <mergeCells count="16">
    <mergeCell ref="A4:F4"/>
    <mergeCell ref="A12:A13"/>
    <mergeCell ref="B12:B13"/>
    <mergeCell ref="A5:F5"/>
    <mergeCell ref="A6:F6"/>
    <mergeCell ref="C12:F12"/>
    <mergeCell ref="A65:F65"/>
    <mergeCell ref="A8:F8"/>
    <mergeCell ref="A7:F7"/>
    <mergeCell ref="A10:F10"/>
    <mergeCell ref="A36:F36"/>
    <mergeCell ref="A54:F54"/>
    <mergeCell ref="A28:F28"/>
    <mergeCell ref="A15:F15"/>
    <mergeCell ref="A21:F21"/>
    <mergeCell ref="A30:F30"/>
  </mergeCells>
  <phoneticPr fontId="3" type="noConversion"/>
  <pageMargins left="0.70866141732283472" right="0.31496062992125984" top="0.74803149606299213" bottom="0.74803149606299213" header="0.31496062992125984" footer="0.31496062992125984"/>
  <pageSetup paperSize="9" scale="60" orientation="portrait" verticalDpi="300" r:id="rId1"/>
  <headerFooter alignWithMargins="0">
    <oddHeader xml:space="preserve">&amp;C&amp;"Times New Roman,обычный"&amp;14&amp;R&amp;"Times New Roman,обычный"&amp;14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66"/>
    <pageSetUpPr fitToPage="1"/>
  </sheetPr>
  <dimension ref="A1:G378"/>
  <sheetViews>
    <sheetView tabSelected="1" view="pageBreakPreview" zoomScale="75" zoomScaleNormal="75" zoomScaleSheetLayoutView="50" workbookViewId="0">
      <selection activeCell="D22" sqref="D22"/>
    </sheetView>
  </sheetViews>
  <sheetFormatPr defaultColWidth="9.109375" defaultRowHeight="18"/>
  <cols>
    <col min="1" max="1" width="87.109375" style="2" customWidth="1"/>
    <col min="2" max="2" width="12.88671875" style="3" customWidth="1"/>
    <col min="3" max="3" width="18" style="3" customWidth="1"/>
    <col min="4" max="4" width="19.109375" style="3" customWidth="1"/>
    <col min="5" max="5" width="17.88671875" style="3" customWidth="1"/>
    <col min="6" max="6" width="18.5546875" style="2" customWidth="1"/>
    <col min="7" max="16384" width="9.109375" style="2"/>
  </cols>
  <sheetData>
    <row r="1" spans="1:7">
      <c r="A1" s="12"/>
      <c r="B1" s="12"/>
      <c r="C1" s="12"/>
      <c r="D1" s="12"/>
      <c r="E1" s="12"/>
      <c r="F1" s="12"/>
      <c r="G1" s="12"/>
    </row>
    <row r="2" spans="1:7">
      <c r="A2" s="12"/>
      <c r="B2" s="12"/>
      <c r="C2" s="12"/>
      <c r="D2" s="12"/>
      <c r="E2" s="12"/>
      <c r="F2" s="12"/>
      <c r="G2" s="12"/>
    </row>
    <row r="4" spans="1:7">
      <c r="A4" s="263" t="s">
        <v>348</v>
      </c>
      <c r="B4" s="263"/>
      <c r="C4" s="263"/>
      <c r="D4" s="263"/>
      <c r="E4" s="263"/>
      <c r="F4" s="263"/>
    </row>
    <row r="5" spans="1:7">
      <c r="A5" s="23"/>
      <c r="B5" s="33"/>
      <c r="C5" s="23"/>
      <c r="D5" s="23"/>
      <c r="E5" s="23"/>
      <c r="F5" s="23"/>
    </row>
    <row r="6" spans="1:7" ht="36" customHeight="1">
      <c r="A6" s="267" t="s">
        <v>92</v>
      </c>
      <c r="B6" s="265" t="s">
        <v>7</v>
      </c>
      <c r="C6" s="258" t="s">
        <v>321</v>
      </c>
      <c r="D6" s="259"/>
      <c r="E6" s="259"/>
      <c r="F6" s="260"/>
    </row>
    <row r="7" spans="1:7" ht="61.5" customHeight="1">
      <c r="A7" s="268"/>
      <c r="B7" s="266"/>
      <c r="C7" s="183" t="s">
        <v>317</v>
      </c>
      <c r="D7" s="183" t="s">
        <v>318</v>
      </c>
      <c r="E7" s="183" t="s">
        <v>319</v>
      </c>
      <c r="F7" s="183" t="s">
        <v>320</v>
      </c>
    </row>
    <row r="8" spans="1:7" ht="18" customHeight="1">
      <c r="A8" s="5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</row>
    <row r="9" spans="1:7" ht="35.25" customHeight="1">
      <c r="A9" s="264" t="s">
        <v>347</v>
      </c>
      <c r="B9" s="264"/>
      <c r="C9" s="264"/>
      <c r="D9" s="264"/>
      <c r="E9" s="264"/>
      <c r="F9" s="264"/>
    </row>
    <row r="10" spans="1:7" s="91" customFormat="1" ht="42" customHeight="1">
      <c r="A10" s="88" t="s">
        <v>77</v>
      </c>
      <c r="B10" s="89">
        <v>1000</v>
      </c>
      <c r="C10" s="90">
        <v>96848.3</v>
      </c>
      <c r="D10" s="90">
        <v>100601.4</v>
      </c>
      <c r="E10" s="90"/>
      <c r="F10" s="90"/>
    </row>
    <row r="11" spans="1:7" s="93" customFormat="1" ht="37.5" customHeight="1">
      <c r="A11" s="88" t="s">
        <v>72</v>
      </c>
      <c r="B11" s="89">
        <v>1010</v>
      </c>
      <c r="C11" s="92">
        <f>SUM(C12:C19)</f>
        <v>88782.3</v>
      </c>
      <c r="D11" s="92">
        <f>SUM(D12:D19)</f>
        <v>91348.2</v>
      </c>
      <c r="E11" s="92"/>
      <c r="F11" s="92"/>
    </row>
    <row r="12" spans="1:7" ht="20.100000000000001" customHeight="1">
      <c r="A12" s="7" t="s">
        <v>96</v>
      </c>
      <c r="B12" s="8">
        <v>1011</v>
      </c>
      <c r="C12" s="11">
        <v>16797.5</v>
      </c>
      <c r="D12" s="74">
        <v>19411.900000000001</v>
      </c>
      <c r="E12" s="65"/>
      <c r="F12" s="73"/>
    </row>
    <row r="13" spans="1:7" ht="20.100000000000001" customHeight="1">
      <c r="A13" s="7" t="s">
        <v>34</v>
      </c>
      <c r="B13" s="8">
        <v>1012</v>
      </c>
      <c r="C13" s="11">
        <v>8.6</v>
      </c>
      <c r="D13" s="74">
        <v>12.8</v>
      </c>
      <c r="E13" s="65"/>
      <c r="F13" s="73"/>
    </row>
    <row r="14" spans="1:7" ht="20.100000000000001" customHeight="1">
      <c r="A14" s="7" t="s">
        <v>33</v>
      </c>
      <c r="B14" s="8">
        <v>1013</v>
      </c>
      <c r="C14" s="11">
        <v>16</v>
      </c>
      <c r="D14" s="74">
        <v>23.5</v>
      </c>
      <c r="E14" s="65"/>
      <c r="F14" s="73"/>
    </row>
    <row r="15" spans="1:7" ht="20.100000000000001" customHeight="1">
      <c r="A15" s="7" t="s">
        <v>16</v>
      </c>
      <c r="B15" s="8">
        <v>1014</v>
      </c>
      <c r="C15" s="11">
        <v>55894</v>
      </c>
      <c r="D15" s="74">
        <v>55582.6</v>
      </c>
      <c r="E15" s="65"/>
      <c r="F15" s="73"/>
    </row>
    <row r="16" spans="1:7" ht="20.100000000000001" customHeight="1">
      <c r="A16" s="7" t="s">
        <v>17</v>
      </c>
      <c r="B16" s="8">
        <v>1015</v>
      </c>
      <c r="C16" s="11">
        <v>10768.5</v>
      </c>
      <c r="D16" s="74">
        <v>10697.7</v>
      </c>
      <c r="E16" s="65"/>
      <c r="F16" s="73"/>
    </row>
    <row r="17" spans="1:6" ht="39" customHeight="1">
      <c r="A17" s="7" t="s">
        <v>89</v>
      </c>
      <c r="B17" s="8">
        <v>1016</v>
      </c>
      <c r="C17" s="74">
        <v>0</v>
      </c>
      <c r="D17" s="74">
        <v>0</v>
      </c>
      <c r="E17" s="65"/>
      <c r="F17" s="73"/>
    </row>
    <row r="18" spans="1:6" ht="20.100000000000001" customHeight="1">
      <c r="A18" s="7" t="s">
        <v>32</v>
      </c>
      <c r="B18" s="8">
        <v>1017</v>
      </c>
      <c r="C18" s="63">
        <v>599.70000000000005</v>
      </c>
      <c r="D18" s="68">
        <v>713.7</v>
      </c>
      <c r="E18" s="65"/>
      <c r="F18" s="73"/>
    </row>
    <row r="19" spans="1:6" ht="20.100000000000001" customHeight="1">
      <c r="A19" s="7" t="s">
        <v>61</v>
      </c>
      <c r="B19" s="10">
        <v>1018</v>
      </c>
      <c r="C19" s="63">
        <f>C20+C25+C26+C52</f>
        <v>4698.0000000000009</v>
      </c>
      <c r="D19" s="68">
        <f>D25+D26+D52+D20</f>
        <v>4906.0000000000009</v>
      </c>
      <c r="E19" s="65"/>
      <c r="F19" s="73"/>
    </row>
    <row r="20" spans="1:6" ht="20.100000000000001" customHeight="1">
      <c r="A20" s="212" t="s">
        <v>351</v>
      </c>
      <c r="B20" s="8"/>
      <c r="C20" s="63">
        <f>SUM(C22:C24)</f>
        <v>33.6</v>
      </c>
      <c r="D20" s="68">
        <f>D22+D23+D24</f>
        <v>38.299999999999997</v>
      </c>
      <c r="E20" s="65"/>
      <c r="F20" s="73"/>
    </row>
    <row r="21" spans="1:6" ht="20.100000000000001" customHeight="1">
      <c r="A21" s="212" t="s">
        <v>352</v>
      </c>
      <c r="B21" s="8"/>
      <c r="C21" s="65"/>
      <c r="D21" s="74"/>
      <c r="E21" s="65"/>
      <c r="F21" s="73"/>
    </row>
    <row r="22" spans="1:6" ht="20.100000000000001" customHeight="1">
      <c r="A22" s="212" t="s">
        <v>353</v>
      </c>
      <c r="B22" s="8"/>
      <c r="C22" s="11">
        <v>31.7</v>
      </c>
      <c r="D22" s="74">
        <v>36.4</v>
      </c>
      <c r="E22" s="65"/>
      <c r="F22" s="73"/>
    </row>
    <row r="23" spans="1:6" ht="20.100000000000001" customHeight="1">
      <c r="A23" s="212" t="s">
        <v>354</v>
      </c>
      <c r="B23" s="8"/>
      <c r="C23" s="11">
        <v>1.5</v>
      </c>
      <c r="D23" s="74">
        <v>1.5</v>
      </c>
      <c r="E23" s="65"/>
      <c r="F23" s="73"/>
    </row>
    <row r="24" spans="1:6" ht="20.100000000000001" customHeight="1">
      <c r="A24" s="212" t="s">
        <v>355</v>
      </c>
      <c r="B24" s="8"/>
      <c r="C24" s="65">
        <v>0.4</v>
      </c>
      <c r="D24" s="74">
        <v>0.4</v>
      </c>
      <c r="E24" s="65"/>
      <c r="F24" s="73"/>
    </row>
    <row r="25" spans="1:6" ht="20.100000000000001" customHeight="1">
      <c r="A25" s="212" t="s">
        <v>356</v>
      </c>
      <c r="B25" s="8"/>
      <c r="C25" s="63">
        <v>1335.7</v>
      </c>
      <c r="D25" s="68">
        <v>1470.2</v>
      </c>
      <c r="E25" s="65"/>
      <c r="F25" s="73"/>
    </row>
    <row r="26" spans="1:6" ht="20.100000000000001" customHeight="1">
      <c r="A26" s="212" t="s">
        <v>357</v>
      </c>
      <c r="B26" s="8"/>
      <c r="C26" s="63">
        <f>SUM(C28:C51)</f>
        <v>3124.4000000000005</v>
      </c>
      <c r="D26" s="68">
        <f>SUM(D28:D51)</f>
        <v>3041.7000000000003</v>
      </c>
      <c r="E26" s="65"/>
      <c r="F26" s="73"/>
    </row>
    <row r="27" spans="1:6" ht="20.100000000000001" customHeight="1">
      <c r="A27" s="212" t="s">
        <v>352</v>
      </c>
      <c r="B27" s="8"/>
      <c r="C27" s="65"/>
      <c r="D27" s="74"/>
      <c r="E27" s="65"/>
      <c r="F27" s="73"/>
    </row>
    <row r="28" spans="1:6" ht="20.100000000000001" customHeight="1">
      <c r="A28" s="212" t="s">
        <v>358</v>
      </c>
      <c r="B28" s="8"/>
      <c r="C28" s="11">
        <v>136.4</v>
      </c>
      <c r="D28" s="74">
        <v>125.3</v>
      </c>
      <c r="E28" s="65"/>
      <c r="F28" s="73"/>
    </row>
    <row r="29" spans="1:6" ht="20.100000000000001" customHeight="1">
      <c r="A29" s="212" t="s">
        <v>359</v>
      </c>
      <c r="B29" s="8"/>
      <c r="C29" s="11">
        <v>490.4</v>
      </c>
      <c r="D29" s="74">
        <v>456.5</v>
      </c>
      <c r="E29" s="65"/>
      <c r="F29" s="73"/>
    </row>
    <row r="30" spans="1:6" ht="20.100000000000001" customHeight="1">
      <c r="A30" s="212" t="s">
        <v>360</v>
      </c>
      <c r="B30" s="8"/>
      <c r="C30" s="11">
        <v>510.1</v>
      </c>
      <c r="D30" s="74">
        <v>510</v>
      </c>
      <c r="E30" s="65"/>
      <c r="F30" s="73"/>
    </row>
    <row r="31" spans="1:6" ht="20.100000000000001" customHeight="1">
      <c r="A31" s="212" t="s">
        <v>361</v>
      </c>
      <c r="B31" s="8"/>
      <c r="C31" s="11">
        <v>309.3</v>
      </c>
      <c r="D31" s="74">
        <v>190.3</v>
      </c>
      <c r="E31" s="65"/>
      <c r="F31" s="73"/>
    </row>
    <row r="32" spans="1:6" ht="40.5" customHeight="1">
      <c r="A32" s="212" t="s">
        <v>362</v>
      </c>
      <c r="B32" s="8"/>
      <c r="C32" s="11">
        <v>241.1</v>
      </c>
      <c r="D32" s="74">
        <v>408.8</v>
      </c>
      <c r="E32" s="65"/>
      <c r="F32" s="73"/>
    </row>
    <row r="33" spans="1:6" ht="53.25" customHeight="1">
      <c r="A33" s="212" t="s">
        <v>363</v>
      </c>
      <c r="B33" s="8"/>
      <c r="C33" s="11">
        <v>0</v>
      </c>
      <c r="D33" s="74">
        <v>0</v>
      </c>
      <c r="E33" s="65"/>
      <c r="F33" s="73"/>
    </row>
    <row r="34" spans="1:6" ht="20.100000000000001" customHeight="1">
      <c r="A34" s="212" t="s">
        <v>364</v>
      </c>
      <c r="B34" s="8"/>
      <c r="C34" s="11">
        <v>10</v>
      </c>
      <c r="D34" s="74">
        <v>8</v>
      </c>
      <c r="E34" s="65"/>
      <c r="F34" s="73"/>
    </row>
    <row r="35" spans="1:6" ht="20.100000000000001" customHeight="1">
      <c r="A35" s="212" t="s">
        <v>365</v>
      </c>
      <c r="B35" s="8"/>
      <c r="C35" s="11">
        <v>23.9</v>
      </c>
      <c r="D35" s="74">
        <v>23.9</v>
      </c>
      <c r="E35" s="65"/>
      <c r="F35" s="73"/>
    </row>
    <row r="36" spans="1:6" ht="20.100000000000001" customHeight="1">
      <c r="A36" s="212" t="s">
        <v>366</v>
      </c>
      <c r="B36" s="8"/>
      <c r="C36" s="11">
        <v>0</v>
      </c>
      <c r="D36" s="74">
        <v>0</v>
      </c>
      <c r="E36" s="65"/>
      <c r="F36" s="73"/>
    </row>
    <row r="37" spans="1:6" ht="20.100000000000001" customHeight="1">
      <c r="A37" s="212" t="s">
        <v>367</v>
      </c>
      <c r="B37" s="8"/>
      <c r="C37" s="11">
        <v>52.8</v>
      </c>
      <c r="D37" s="74">
        <v>52.1</v>
      </c>
      <c r="E37" s="65"/>
      <c r="F37" s="73"/>
    </row>
    <row r="38" spans="1:6" ht="20.100000000000001" customHeight="1">
      <c r="A38" s="212" t="s">
        <v>368</v>
      </c>
      <c r="B38" s="8"/>
      <c r="C38" s="11">
        <v>0</v>
      </c>
      <c r="D38" s="74">
        <v>0</v>
      </c>
      <c r="E38" s="65"/>
      <c r="F38" s="73"/>
    </row>
    <row r="39" spans="1:6" ht="20.100000000000001" customHeight="1">
      <c r="A39" s="212" t="s">
        <v>369</v>
      </c>
      <c r="B39" s="8"/>
      <c r="C39" s="11">
        <v>0</v>
      </c>
      <c r="D39" s="74">
        <v>0</v>
      </c>
      <c r="E39" s="65"/>
      <c r="F39" s="73"/>
    </row>
    <row r="40" spans="1:6" ht="20.100000000000001" customHeight="1">
      <c r="A40" s="212" t="s">
        <v>370</v>
      </c>
      <c r="B40" s="8"/>
      <c r="C40" s="11">
        <v>199.9</v>
      </c>
      <c r="D40" s="74">
        <v>199.9</v>
      </c>
      <c r="E40" s="65"/>
      <c r="F40" s="73"/>
    </row>
    <row r="41" spans="1:6" ht="20.100000000000001" customHeight="1">
      <c r="A41" s="212" t="s">
        <v>371</v>
      </c>
      <c r="B41" s="8"/>
      <c r="C41" s="11">
        <v>305.89999999999998</v>
      </c>
      <c r="D41" s="74">
        <v>305.89999999999998</v>
      </c>
      <c r="E41" s="65"/>
      <c r="F41" s="73"/>
    </row>
    <row r="42" spans="1:6" ht="20.100000000000001" customHeight="1">
      <c r="A42" s="212" t="s">
        <v>372</v>
      </c>
      <c r="B42" s="8"/>
      <c r="C42" s="11">
        <v>15.6</v>
      </c>
      <c r="D42" s="74">
        <v>15.6</v>
      </c>
      <c r="E42" s="65"/>
      <c r="F42" s="73"/>
    </row>
    <row r="43" spans="1:6" ht="20.100000000000001" customHeight="1">
      <c r="A43" s="212" t="s">
        <v>373</v>
      </c>
      <c r="B43" s="8"/>
      <c r="C43" s="11">
        <v>389.9</v>
      </c>
      <c r="D43" s="74">
        <v>389.7</v>
      </c>
      <c r="E43" s="65"/>
      <c r="F43" s="73"/>
    </row>
    <row r="44" spans="1:6" ht="20.100000000000001" customHeight="1">
      <c r="A44" s="212" t="s">
        <v>374</v>
      </c>
      <c r="B44" s="8"/>
      <c r="C44" s="11">
        <v>0</v>
      </c>
      <c r="D44" s="74">
        <v>0</v>
      </c>
      <c r="E44" s="65"/>
      <c r="F44" s="73"/>
    </row>
    <row r="45" spans="1:6" ht="20.100000000000001" customHeight="1">
      <c r="A45" s="212" t="s">
        <v>375</v>
      </c>
      <c r="B45" s="8"/>
      <c r="C45" s="11">
        <v>72.3</v>
      </c>
      <c r="D45" s="74">
        <v>69.3</v>
      </c>
      <c r="E45" s="65"/>
      <c r="F45" s="73"/>
    </row>
    <row r="46" spans="1:6" ht="20.100000000000001" customHeight="1">
      <c r="A46" s="212" t="s">
        <v>376</v>
      </c>
      <c r="B46" s="8"/>
      <c r="C46" s="11">
        <v>12.4</v>
      </c>
      <c r="D46" s="74">
        <v>12.3</v>
      </c>
      <c r="E46" s="65"/>
      <c r="F46" s="73"/>
    </row>
    <row r="47" spans="1:6" ht="20.100000000000001" customHeight="1">
      <c r="A47" s="212" t="s">
        <v>377</v>
      </c>
      <c r="B47" s="8"/>
      <c r="C47" s="11">
        <v>18.100000000000001</v>
      </c>
      <c r="D47" s="74">
        <v>17.8</v>
      </c>
      <c r="E47" s="65"/>
      <c r="F47" s="73"/>
    </row>
    <row r="48" spans="1:6" ht="20.100000000000001" customHeight="1">
      <c r="A48" s="212" t="s">
        <v>378</v>
      </c>
      <c r="B48" s="8"/>
      <c r="C48" s="11">
        <v>271.3</v>
      </c>
      <c r="D48" s="74">
        <v>190.3</v>
      </c>
      <c r="E48" s="65"/>
      <c r="F48" s="73"/>
    </row>
    <row r="49" spans="1:7" ht="19.5" customHeight="1">
      <c r="A49" s="7" t="s">
        <v>379</v>
      </c>
      <c r="B49" s="8"/>
      <c r="C49" s="11">
        <v>0</v>
      </c>
      <c r="D49" s="74">
        <v>0</v>
      </c>
      <c r="E49" s="65"/>
      <c r="F49" s="73"/>
    </row>
    <row r="50" spans="1:7" ht="20.100000000000001" customHeight="1">
      <c r="A50" s="7" t="s">
        <v>380</v>
      </c>
      <c r="B50" s="8"/>
      <c r="C50" s="11">
        <v>0</v>
      </c>
      <c r="D50" s="74">
        <v>0</v>
      </c>
      <c r="E50" s="65"/>
      <c r="F50" s="73"/>
    </row>
    <row r="51" spans="1:7" ht="20.100000000000001" customHeight="1">
      <c r="A51" s="7" t="s">
        <v>381</v>
      </c>
      <c r="B51" s="8"/>
      <c r="C51" s="11">
        <v>65</v>
      </c>
      <c r="D51" s="74">
        <v>66</v>
      </c>
      <c r="E51" s="65"/>
      <c r="F51" s="73"/>
    </row>
    <row r="52" spans="1:7" ht="20.100000000000001" customHeight="1">
      <c r="A52" s="7" t="s">
        <v>382</v>
      </c>
      <c r="B52" s="8"/>
      <c r="C52" s="11">
        <v>204.3</v>
      </c>
      <c r="D52" s="74">
        <v>355.8</v>
      </c>
      <c r="E52" s="65"/>
      <c r="F52" s="73"/>
    </row>
    <row r="53" spans="1:7" s="91" customFormat="1" ht="49.5" customHeight="1">
      <c r="A53" s="88" t="s">
        <v>102</v>
      </c>
      <c r="B53" s="89">
        <v>1020</v>
      </c>
      <c r="C53" s="90">
        <f>C10-C11</f>
        <v>8066</v>
      </c>
      <c r="D53" s="90">
        <f>D10-D11</f>
        <v>9253.1999999999971</v>
      </c>
      <c r="E53" s="90"/>
      <c r="F53" s="90"/>
    </row>
    <row r="54" spans="1:7" s="93" customFormat="1" ht="39" customHeight="1" thickBot="1">
      <c r="A54" s="96" t="s">
        <v>85</v>
      </c>
      <c r="B54" s="97">
        <v>1030</v>
      </c>
      <c r="C54" s="98">
        <f>C55+C56+C57+C58+C59+C60+C61+C62+C63+C64+C65+C66+C67+C68+C69+C70+C71+C72+C73+C74+C76</f>
        <v>14048.8</v>
      </c>
      <c r="D54" s="98">
        <f>D55+D56+D57+D58+D59+D60+D61+D62+D63+D64+D65+D66+D67+D68+D69+D70+D71+D72+D73+D74+D76</f>
        <v>13761.5</v>
      </c>
      <c r="E54" s="98"/>
      <c r="F54" s="98"/>
    </row>
    <row r="55" spans="1:7" ht="20.100000000000001" customHeight="1" thickBot="1">
      <c r="A55" s="114" t="s">
        <v>53</v>
      </c>
      <c r="B55" s="113">
        <v>1031</v>
      </c>
      <c r="C55" s="99"/>
      <c r="D55" s="99"/>
      <c r="E55" s="99"/>
      <c r="F55" s="104"/>
      <c r="G55" s="95"/>
    </row>
    <row r="56" spans="1:7" ht="20.100000000000001" customHeight="1" thickBot="1">
      <c r="A56" s="114" t="s">
        <v>78</v>
      </c>
      <c r="B56" s="113">
        <v>1032</v>
      </c>
      <c r="C56" s="99"/>
      <c r="D56" s="99"/>
      <c r="E56" s="99"/>
      <c r="F56" s="104"/>
      <c r="G56" s="95"/>
    </row>
    <row r="57" spans="1:7" ht="20.100000000000001" customHeight="1" thickBot="1">
      <c r="A57" s="114" t="s">
        <v>31</v>
      </c>
      <c r="B57" s="113">
        <v>1033</v>
      </c>
      <c r="C57" s="99"/>
      <c r="D57" s="99"/>
      <c r="E57" s="99"/>
      <c r="F57" s="104"/>
      <c r="G57" s="95"/>
    </row>
    <row r="58" spans="1:7" ht="20.100000000000001" customHeight="1" thickBot="1">
      <c r="A58" s="114" t="s">
        <v>9</v>
      </c>
      <c r="B58" s="113">
        <v>1034</v>
      </c>
      <c r="C58" s="99">
        <v>3.8</v>
      </c>
      <c r="D58" s="99">
        <v>3.8</v>
      </c>
      <c r="E58" s="99"/>
      <c r="F58" s="104"/>
      <c r="G58" s="95"/>
    </row>
    <row r="59" spans="1:7" ht="20.100000000000001" customHeight="1" thickBot="1">
      <c r="A59" s="114" t="s">
        <v>10</v>
      </c>
      <c r="B59" s="113">
        <v>1035</v>
      </c>
      <c r="C59" s="99"/>
      <c r="D59" s="99"/>
      <c r="E59" s="99"/>
      <c r="F59" s="104"/>
      <c r="G59" s="95"/>
    </row>
    <row r="60" spans="1:7" ht="20.100000000000001" customHeight="1" thickBot="1">
      <c r="A60" s="114" t="s">
        <v>15</v>
      </c>
      <c r="B60" s="113">
        <v>1036</v>
      </c>
      <c r="C60" s="99">
        <v>0</v>
      </c>
      <c r="D60" s="99">
        <v>0</v>
      </c>
      <c r="E60" s="99"/>
      <c r="F60" s="104"/>
      <c r="G60" s="95"/>
    </row>
    <row r="61" spans="1:7" ht="20.100000000000001" customHeight="1" thickBot="1">
      <c r="A61" s="114" t="s">
        <v>160</v>
      </c>
      <c r="B61" s="113">
        <v>1037</v>
      </c>
      <c r="C61" s="99">
        <v>11</v>
      </c>
      <c r="D61" s="99">
        <v>11</v>
      </c>
      <c r="E61" s="99"/>
      <c r="F61" s="104"/>
      <c r="G61" s="95"/>
    </row>
    <row r="62" spans="1:7" ht="20.100000000000001" customHeight="1" thickBot="1">
      <c r="A62" s="114" t="s">
        <v>16</v>
      </c>
      <c r="B62" s="113">
        <v>1038</v>
      </c>
      <c r="C62" s="99">
        <v>11171.1</v>
      </c>
      <c r="D62" s="99">
        <v>10983</v>
      </c>
      <c r="E62" s="99"/>
      <c r="F62" s="104"/>
      <c r="G62" s="95"/>
    </row>
    <row r="63" spans="1:7" ht="20.100000000000001" customHeight="1" thickBot="1">
      <c r="A63" s="114" t="s">
        <v>17</v>
      </c>
      <c r="B63" s="113">
        <v>1039</v>
      </c>
      <c r="C63" s="99">
        <v>2151.6</v>
      </c>
      <c r="D63" s="99">
        <v>2113.8000000000002</v>
      </c>
      <c r="E63" s="99"/>
      <c r="F63" s="104"/>
      <c r="G63" s="95"/>
    </row>
    <row r="64" spans="1:7" ht="42" customHeight="1" thickBot="1">
      <c r="A64" s="114" t="s">
        <v>18</v>
      </c>
      <c r="B64" s="113">
        <v>1040</v>
      </c>
      <c r="C64" s="228">
        <v>166.8</v>
      </c>
      <c r="D64" s="230">
        <v>111.2</v>
      </c>
      <c r="E64" s="99"/>
      <c r="F64" s="104"/>
      <c r="G64" s="95"/>
    </row>
    <row r="65" spans="1:7" ht="42" customHeight="1" thickBot="1">
      <c r="A65" s="114" t="s">
        <v>19</v>
      </c>
      <c r="B65" s="113">
        <v>1041</v>
      </c>
      <c r="C65" s="99"/>
      <c r="D65" s="99"/>
      <c r="E65" s="99"/>
      <c r="F65" s="104"/>
      <c r="G65" s="95"/>
    </row>
    <row r="66" spans="1:7" ht="20.100000000000001" customHeight="1" thickBot="1">
      <c r="A66" s="114" t="s">
        <v>20</v>
      </c>
      <c r="B66" s="113">
        <v>1042</v>
      </c>
      <c r="C66" s="99"/>
      <c r="D66" s="99"/>
      <c r="E66" s="99"/>
      <c r="F66" s="104"/>
      <c r="G66" s="95"/>
    </row>
    <row r="67" spans="1:7" ht="20.100000000000001" customHeight="1" thickBot="1">
      <c r="A67" s="114" t="s">
        <v>21</v>
      </c>
      <c r="B67" s="113">
        <v>1043</v>
      </c>
      <c r="C67" s="99">
        <v>0</v>
      </c>
      <c r="D67" s="99">
        <v>0</v>
      </c>
      <c r="E67" s="99"/>
      <c r="F67" s="104"/>
      <c r="G67" s="95"/>
    </row>
    <row r="68" spans="1:7" ht="20.100000000000001" customHeight="1" thickBot="1">
      <c r="A68" s="114" t="s">
        <v>161</v>
      </c>
      <c r="B68" s="113">
        <v>1044</v>
      </c>
      <c r="C68" s="99"/>
      <c r="D68" s="99"/>
      <c r="E68" s="99"/>
      <c r="F68" s="104"/>
      <c r="G68" s="95"/>
    </row>
    <row r="69" spans="1:7" ht="20.100000000000001" customHeight="1" thickBot="1">
      <c r="A69" s="114" t="s">
        <v>35</v>
      </c>
      <c r="B69" s="113">
        <v>1045</v>
      </c>
      <c r="C69" s="99"/>
      <c r="D69" s="99">
        <v>0</v>
      </c>
      <c r="E69" s="99"/>
      <c r="F69" s="104"/>
      <c r="G69" s="95"/>
    </row>
    <row r="70" spans="1:7" ht="20.100000000000001" customHeight="1" thickBot="1">
      <c r="A70" s="114" t="s">
        <v>22</v>
      </c>
      <c r="B70" s="113">
        <v>1046</v>
      </c>
      <c r="C70" s="99"/>
      <c r="D70" s="99"/>
      <c r="E70" s="99"/>
      <c r="F70" s="104"/>
      <c r="G70" s="95"/>
    </row>
    <row r="71" spans="1:7" ht="20.100000000000001" customHeight="1" thickBot="1">
      <c r="A71" s="114" t="s">
        <v>23</v>
      </c>
      <c r="B71" s="113">
        <v>1047</v>
      </c>
      <c r="C71" s="99"/>
      <c r="D71" s="99"/>
      <c r="E71" s="99"/>
      <c r="F71" s="104"/>
      <c r="G71" s="95"/>
    </row>
    <row r="72" spans="1:7" ht="20.100000000000001" customHeight="1" thickBot="1">
      <c r="A72" s="114" t="s">
        <v>24</v>
      </c>
      <c r="B72" s="113">
        <v>1048</v>
      </c>
      <c r="C72" s="99">
        <v>0</v>
      </c>
      <c r="D72" s="74">
        <v>2.2999999999999998</v>
      </c>
      <c r="E72" s="99"/>
      <c r="F72" s="104"/>
      <c r="G72" s="95"/>
    </row>
    <row r="73" spans="1:7" ht="20.100000000000001" customHeight="1" thickBot="1">
      <c r="A73" s="114" t="s">
        <v>162</v>
      </c>
      <c r="B73" s="113">
        <v>1049</v>
      </c>
      <c r="C73" s="99">
        <v>35.799999999999997</v>
      </c>
      <c r="D73" s="99">
        <v>30.7</v>
      </c>
      <c r="E73" s="99"/>
      <c r="F73" s="104"/>
      <c r="G73" s="95"/>
    </row>
    <row r="74" spans="1:7" ht="42.75" customHeight="1" thickBot="1">
      <c r="A74" s="114" t="s">
        <v>163</v>
      </c>
      <c r="B74" s="113">
        <v>1050</v>
      </c>
      <c r="C74" s="99">
        <f>C75</f>
        <v>0</v>
      </c>
      <c r="D74" s="99">
        <f t="shared" ref="D74" si="0">D75</f>
        <v>0</v>
      </c>
      <c r="E74" s="99"/>
      <c r="F74" s="99"/>
      <c r="G74" s="95"/>
    </row>
    <row r="75" spans="1:7" ht="20.100000000000001" customHeight="1" thickBot="1">
      <c r="A75" s="114" t="s">
        <v>25</v>
      </c>
      <c r="B75" s="113" t="s">
        <v>164</v>
      </c>
      <c r="C75" s="99"/>
      <c r="D75" s="99"/>
      <c r="E75" s="99"/>
      <c r="F75" s="104"/>
      <c r="G75" s="95"/>
    </row>
    <row r="76" spans="1:7" ht="20.100000000000001" customHeight="1" thickBot="1">
      <c r="A76" s="111" t="s">
        <v>55</v>
      </c>
      <c r="B76" s="112">
        <v>1051</v>
      </c>
      <c r="C76" s="218">
        <f>SUM(C77:C84)</f>
        <v>508.7</v>
      </c>
      <c r="D76" s="218">
        <f>D82+D83</f>
        <v>505.7</v>
      </c>
      <c r="E76" s="105"/>
      <c r="F76" s="105"/>
      <c r="G76" s="94"/>
    </row>
    <row r="77" spans="1:7" ht="20.100000000000001" customHeight="1">
      <c r="A77" s="214" t="s">
        <v>383</v>
      </c>
      <c r="B77" s="190"/>
      <c r="C77" s="215"/>
      <c r="D77" s="215"/>
      <c r="E77" s="215"/>
      <c r="F77" s="215"/>
      <c r="G77" s="127"/>
    </row>
    <row r="78" spans="1:7" ht="20.100000000000001" customHeight="1">
      <c r="A78" s="214" t="s">
        <v>352</v>
      </c>
      <c r="B78" s="190"/>
      <c r="C78" s="215"/>
      <c r="D78" s="215"/>
      <c r="E78" s="215"/>
      <c r="F78" s="215"/>
      <c r="G78" s="127"/>
    </row>
    <row r="79" spans="1:7" ht="20.100000000000001" customHeight="1">
      <c r="A79" s="214" t="s">
        <v>353</v>
      </c>
      <c r="B79" s="190"/>
      <c r="C79" s="215"/>
      <c r="D79" s="215"/>
      <c r="E79" s="215"/>
      <c r="F79" s="215"/>
      <c r="G79" s="127"/>
    </row>
    <row r="80" spans="1:7" ht="20.100000000000001" customHeight="1">
      <c r="A80" s="214" t="s">
        <v>384</v>
      </c>
      <c r="B80" s="190"/>
      <c r="C80" s="215"/>
      <c r="D80" s="215"/>
      <c r="E80" s="215"/>
      <c r="F80" s="215"/>
      <c r="G80" s="127"/>
    </row>
    <row r="81" spans="1:7" ht="20.100000000000001" customHeight="1">
      <c r="A81" s="214" t="s">
        <v>354</v>
      </c>
      <c r="B81" s="190"/>
      <c r="C81" s="215"/>
      <c r="D81" s="215"/>
      <c r="E81" s="215"/>
      <c r="F81" s="215"/>
      <c r="G81" s="127"/>
    </row>
    <row r="82" spans="1:7" ht="20.100000000000001" customHeight="1">
      <c r="A82" s="214" t="s">
        <v>385</v>
      </c>
      <c r="B82" s="190"/>
      <c r="C82" s="226">
        <v>483.7</v>
      </c>
      <c r="D82" s="226">
        <v>480.7</v>
      </c>
      <c r="E82" s="215"/>
      <c r="F82" s="215"/>
      <c r="G82" s="127"/>
    </row>
    <row r="83" spans="1:7" ht="20.100000000000001" customHeight="1">
      <c r="A83" s="214" t="s">
        <v>356</v>
      </c>
      <c r="B83" s="190"/>
      <c r="C83" s="226">
        <v>25</v>
      </c>
      <c r="D83" s="226">
        <v>25</v>
      </c>
      <c r="E83" s="215"/>
      <c r="F83" s="215"/>
      <c r="G83" s="127"/>
    </row>
    <row r="84" spans="1:7" ht="20.100000000000001" customHeight="1">
      <c r="A84" s="214"/>
      <c r="B84" s="190"/>
      <c r="C84" s="215"/>
      <c r="D84" s="215"/>
      <c r="E84" s="215"/>
      <c r="F84" s="215"/>
      <c r="G84" s="127"/>
    </row>
    <row r="85" spans="1:7" s="93" customFormat="1" ht="20.100000000000001" customHeight="1">
      <c r="A85" s="115" t="s">
        <v>86</v>
      </c>
      <c r="B85" s="116">
        <v>1060</v>
      </c>
      <c r="C85" s="117">
        <f>C86+C87+C88+C89+C90+C91+C92</f>
        <v>0</v>
      </c>
      <c r="D85" s="117">
        <f t="shared" ref="D85" si="1">D86+D87+D88+D89+D90+D91+D92</f>
        <v>0</v>
      </c>
      <c r="E85" s="117"/>
      <c r="F85" s="117"/>
    </row>
    <row r="86" spans="1:7" ht="20.100000000000001" customHeight="1">
      <c r="A86" s="7" t="s">
        <v>73</v>
      </c>
      <c r="B86" s="100">
        <v>1061</v>
      </c>
      <c r="C86" s="65"/>
      <c r="D86" s="65"/>
      <c r="E86" s="65"/>
      <c r="F86" s="73"/>
    </row>
    <row r="87" spans="1:7" ht="20.100000000000001" customHeight="1">
      <c r="A87" s="7" t="s">
        <v>74</v>
      </c>
      <c r="B87" s="100">
        <v>1062</v>
      </c>
      <c r="C87" s="65"/>
      <c r="D87" s="65"/>
      <c r="E87" s="65"/>
      <c r="F87" s="73"/>
    </row>
    <row r="88" spans="1:7" ht="20.100000000000001" customHeight="1">
      <c r="A88" s="7" t="s">
        <v>16</v>
      </c>
      <c r="B88" s="100">
        <v>1063</v>
      </c>
      <c r="C88" s="65"/>
      <c r="D88" s="65"/>
      <c r="E88" s="65"/>
      <c r="F88" s="73"/>
    </row>
    <row r="89" spans="1:7" ht="20.100000000000001" customHeight="1">
      <c r="A89" s="78" t="s">
        <v>17</v>
      </c>
      <c r="B89" s="100">
        <v>1064</v>
      </c>
      <c r="C89" s="65"/>
      <c r="D89" s="65"/>
      <c r="E89" s="65"/>
      <c r="F89" s="73"/>
    </row>
    <row r="90" spans="1:7" ht="20.100000000000001" customHeight="1">
      <c r="A90" s="7" t="s">
        <v>32</v>
      </c>
      <c r="B90" s="100">
        <v>1065</v>
      </c>
      <c r="C90" s="65"/>
      <c r="D90" s="65"/>
      <c r="E90" s="65"/>
      <c r="F90" s="73"/>
    </row>
    <row r="91" spans="1:7" ht="20.100000000000001" customHeight="1">
      <c r="A91" s="7" t="s">
        <v>41</v>
      </c>
      <c r="B91" s="100">
        <v>1066</v>
      </c>
      <c r="C91" s="65"/>
      <c r="D91" s="65"/>
      <c r="E91" s="65"/>
      <c r="F91" s="73"/>
    </row>
    <row r="92" spans="1:7" ht="19.5" customHeight="1" thickBot="1">
      <c r="A92" s="101" t="s">
        <v>62</v>
      </c>
      <c r="B92" s="102">
        <v>1067</v>
      </c>
      <c r="C92" s="106"/>
      <c r="D92" s="106"/>
      <c r="E92" s="106"/>
      <c r="F92" s="107"/>
    </row>
    <row r="93" spans="1:7" s="93" customFormat="1" ht="19.5" customHeight="1" thickBot="1">
      <c r="A93" s="88" t="s">
        <v>165</v>
      </c>
      <c r="B93" s="118">
        <v>1070</v>
      </c>
      <c r="C93" s="210">
        <f>C94+C95+C96+C104+C105</f>
        <v>58982.400000000001</v>
      </c>
      <c r="D93" s="210">
        <f>D94+D95+D96+D104+D105</f>
        <v>57835</v>
      </c>
      <c r="E93" s="119"/>
      <c r="F93" s="119"/>
      <c r="G93" s="120"/>
    </row>
    <row r="94" spans="1:7" ht="19.5" customHeight="1" thickBot="1">
      <c r="A94" s="114" t="s">
        <v>81</v>
      </c>
      <c r="B94" s="113">
        <v>1071</v>
      </c>
      <c r="C94" s="104"/>
      <c r="D94" s="104"/>
      <c r="E94" s="104"/>
      <c r="F94" s="104"/>
      <c r="G94" s="95"/>
    </row>
    <row r="95" spans="1:7" ht="19.5" customHeight="1" thickBot="1">
      <c r="A95" s="114" t="s">
        <v>166</v>
      </c>
      <c r="B95" s="113">
        <v>1072</v>
      </c>
      <c r="C95" s="104"/>
      <c r="D95" s="104"/>
      <c r="E95" s="104"/>
      <c r="F95" s="104"/>
      <c r="G95" s="95"/>
    </row>
    <row r="96" spans="1:7" ht="19.5" customHeight="1" thickBot="1">
      <c r="A96" s="111" t="s">
        <v>167</v>
      </c>
      <c r="B96" s="112">
        <v>1073</v>
      </c>
      <c r="C96" s="103">
        <f>SUM(C97:C101:C102)</f>
        <v>38738</v>
      </c>
      <c r="D96" s="103">
        <f>D97+D98+D99+D100+D101+D102</f>
        <v>34964.200000000004</v>
      </c>
      <c r="E96" s="104"/>
      <c r="F96" s="104"/>
      <c r="G96" s="213"/>
    </row>
    <row r="97" spans="1:7" ht="19.5" customHeight="1" thickBot="1">
      <c r="A97" s="114" t="s">
        <v>386</v>
      </c>
      <c r="B97" s="113"/>
      <c r="C97" s="104">
        <v>1125.8</v>
      </c>
      <c r="D97" s="104">
        <v>1061.7</v>
      </c>
      <c r="E97" s="104"/>
      <c r="F97" s="104"/>
      <c r="G97" s="213"/>
    </row>
    <row r="98" spans="1:7" ht="19.5" customHeight="1" thickBot="1">
      <c r="A98" s="114" t="s">
        <v>387</v>
      </c>
      <c r="B98" s="113"/>
      <c r="C98" s="104">
        <v>9382.6</v>
      </c>
      <c r="D98" s="104">
        <v>6946.9</v>
      </c>
      <c r="E98" s="104"/>
      <c r="F98" s="104"/>
      <c r="G98" s="213"/>
    </row>
    <row r="99" spans="1:7" ht="19.5" customHeight="1" thickBot="1">
      <c r="A99" s="114" t="s">
        <v>388</v>
      </c>
      <c r="B99" s="113"/>
      <c r="C99" s="104">
        <v>11.4</v>
      </c>
      <c r="D99" s="104">
        <v>7</v>
      </c>
      <c r="E99" s="104"/>
      <c r="F99" s="104"/>
      <c r="G99" s="213"/>
    </row>
    <row r="100" spans="1:7" ht="19.5" customHeight="1" thickBot="1">
      <c r="A100" s="114" t="s">
        <v>389</v>
      </c>
      <c r="B100" s="113"/>
      <c r="C100" s="104">
        <v>1579.9</v>
      </c>
      <c r="D100" s="104">
        <v>633.79999999999995</v>
      </c>
      <c r="E100" s="104"/>
      <c r="F100" s="104"/>
      <c r="G100" s="213"/>
    </row>
    <row r="101" spans="1:7" ht="19.5" customHeight="1" thickBot="1">
      <c r="A101" s="114" t="s">
        <v>390</v>
      </c>
      <c r="B101" s="113"/>
      <c r="C101" s="104">
        <v>23780.2</v>
      </c>
      <c r="D101" s="104">
        <v>23604</v>
      </c>
      <c r="E101" s="104"/>
      <c r="F101" s="104"/>
      <c r="G101" s="213"/>
    </row>
    <row r="102" spans="1:7" ht="19.5" customHeight="1" thickBot="1">
      <c r="A102" s="211" t="s">
        <v>425</v>
      </c>
      <c r="B102" s="113"/>
      <c r="C102" s="104">
        <v>2858.1</v>
      </c>
      <c r="D102" s="104">
        <v>2710.8</v>
      </c>
      <c r="E102" s="104"/>
      <c r="F102" s="104"/>
      <c r="G102" s="213"/>
    </row>
    <row r="103" spans="1:7" ht="19.5" customHeight="1" thickBot="1">
      <c r="A103" s="216" t="s">
        <v>349</v>
      </c>
      <c r="B103" s="112">
        <v>1074</v>
      </c>
      <c r="C103" s="103">
        <f>SUM(C104:C105)</f>
        <v>20244.400000000001</v>
      </c>
      <c r="D103" s="103">
        <f>SUM(D104:D105)</f>
        <v>22870.799999999999</v>
      </c>
      <c r="E103" s="104"/>
      <c r="F103" s="104"/>
      <c r="G103" s="213"/>
    </row>
    <row r="104" spans="1:7" ht="58.5" customHeight="1" thickBot="1">
      <c r="A104" s="114" t="s">
        <v>423</v>
      </c>
      <c r="B104" s="113" t="s">
        <v>391</v>
      </c>
      <c r="C104" s="225">
        <v>20244.400000000001</v>
      </c>
      <c r="D104" s="225">
        <v>22870.799999999999</v>
      </c>
      <c r="E104" s="105"/>
      <c r="F104" s="105"/>
      <c r="G104" s="94"/>
    </row>
    <row r="105" spans="1:7" ht="57" customHeight="1">
      <c r="A105" s="211" t="s">
        <v>424</v>
      </c>
      <c r="B105" s="208" t="s">
        <v>392</v>
      </c>
      <c r="C105" s="227">
        <v>0</v>
      </c>
      <c r="D105" s="227">
        <v>0</v>
      </c>
      <c r="E105" s="209"/>
      <c r="F105" s="209"/>
      <c r="G105" s="127"/>
    </row>
    <row r="106" spans="1:7" s="93" customFormat="1" ht="19.5" customHeight="1" thickBot="1">
      <c r="A106" s="121" t="s">
        <v>42</v>
      </c>
      <c r="B106" s="122">
        <v>1080</v>
      </c>
      <c r="C106" s="123">
        <f>C107+C108+C109+C110+C111+C112</f>
        <v>54317</v>
      </c>
      <c r="D106" s="123">
        <f>D112</f>
        <v>54995.9</v>
      </c>
      <c r="E106" s="123"/>
      <c r="F106" s="123"/>
    </row>
    <row r="107" spans="1:7" ht="20.100000000000001" customHeight="1" thickBot="1">
      <c r="A107" s="114" t="s">
        <v>81</v>
      </c>
      <c r="B107" s="8">
        <v>1081</v>
      </c>
      <c r="C107" s="108"/>
      <c r="D107" s="108"/>
      <c r="E107" s="108"/>
      <c r="F107" s="109"/>
      <c r="G107" s="95"/>
    </row>
    <row r="108" spans="1:7" ht="20.100000000000001" customHeight="1" thickBot="1">
      <c r="A108" s="111" t="s">
        <v>168</v>
      </c>
      <c r="B108" s="8">
        <v>1082</v>
      </c>
      <c r="C108" s="108"/>
      <c r="D108" s="108"/>
      <c r="E108" s="108"/>
      <c r="F108" s="109"/>
      <c r="G108" s="95"/>
    </row>
    <row r="109" spans="1:7" ht="20.100000000000001" customHeight="1" thickBot="1">
      <c r="A109" s="114" t="s">
        <v>38</v>
      </c>
      <c r="B109" s="8">
        <v>1083</v>
      </c>
      <c r="C109" s="108"/>
      <c r="D109" s="108"/>
      <c r="E109" s="108"/>
      <c r="F109" s="109"/>
      <c r="G109" s="95"/>
    </row>
    <row r="110" spans="1:7" ht="20.100000000000001" customHeight="1" thickBot="1">
      <c r="A110" s="114" t="s">
        <v>26</v>
      </c>
      <c r="B110" s="8">
        <v>1084</v>
      </c>
      <c r="C110" s="108"/>
      <c r="D110" s="108"/>
      <c r="E110" s="108"/>
      <c r="F110" s="109"/>
      <c r="G110" s="95"/>
    </row>
    <row r="111" spans="1:7" ht="20.100000000000001" customHeight="1" thickBot="1">
      <c r="A111" s="114" t="s">
        <v>30</v>
      </c>
      <c r="B111" s="8">
        <v>1085</v>
      </c>
      <c r="C111" s="108"/>
      <c r="D111" s="108"/>
      <c r="E111" s="108"/>
      <c r="F111" s="109"/>
      <c r="G111" s="95"/>
    </row>
    <row r="112" spans="1:7" ht="20.100000000000001" customHeight="1" thickBot="1">
      <c r="A112" s="111" t="s">
        <v>90</v>
      </c>
      <c r="B112" s="10">
        <v>1086</v>
      </c>
      <c r="C112" s="220">
        <f>C113+C119+C120+C121+C122+C123+C124+C125+C126+C127+C128</f>
        <v>54317</v>
      </c>
      <c r="D112" s="220">
        <f>D113+D119+D120+D121+D123+D122+D126+D127+D124+D125+D128</f>
        <v>54995.9</v>
      </c>
      <c r="E112" s="108"/>
      <c r="F112" s="109"/>
      <c r="G112" s="213"/>
    </row>
    <row r="113" spans="1:7" ht="20.100000000000001" customHeight="1" thickBot="1">
      <c r="A113" s="217" t="s">
        <v>393</v>
      </c>
      <c r="B113" s="10"/>
      <c r="C113" s="220">
        <f>C115+C116+C117+C118</f>
        <v>13862.700000000003</v>
      </c>
      <c r="D113" s="220">
        <f>SUM(D115:D118)</f>
        <v>12827.6</v>
      </c>
      <c r="E113" s="108"/>
      <c r="F113" s="109"/>
      <c r="G113" s="213"/>
    </row>
    <row r="114" spans="1:7" ht="20.100000000000001" customHeight="1" thickBot="1">
      <c r="A114" s="217" t="s">
        <v>352</v>
      </c>
      <c r="B114" s="10"/>
      <c r="C114" s="108"/>
      <c r="D114" s="108"/>
      <c r="E114" s="108"/>
      <c r="F114" s="109"/>
      <c r="G114" s="213"/>
    </row>
    <row r="115" spans="1:7" ht="20.100000000000001" customHeight="1" thickBot="1">
      <c r="A115" s="114" t="s">
        <v>394</v>
      </c>
      <c r="B115" s="10"/>
      <c r="C115" s="108">
        <v>8628.7000000000007</v>
      </c>
      <c r="D115" s="108">
        <v>7677.7</v>
      </c>
      <c r="E115" s="108"/>
      <c r="F115" s="109"/>
      <c r="G115" s="213"/>
    </row>
    <row r="116" spans="1:7" ht="20.100000000000001" customHeight="1" thickBot="1">
      <c r="A116" s="114" t="s">
        <v>384</v>
      </c>
      <c r="B116" s="10"/>
      <c r="C116" s="108">
        <v>4465.7</v>
      </c>
      <c r="D116" s="108">
        <v>4395.6000000000004</v>
      </c>
      <c r="E116" s="108"/>
      <c r="F116" s="109"/>
      <c r="G116" s="213"/>
    </row>
    <row r="117" spans="1:7" ht="20.100000000000001" customHeight="1" thickBot="1">
      <c r="A117" s="114" t="s">
        <v>354</v>
      </c>
      <c r="B117" s="10"/>
      <c r="C117" s="108">
        <v>516.6</v>
      </c>
      <c r="D117" s="108">
        <v>502.7</v>
      </c>
      <c r="E117" s="108"/>
      <c r="F117" s="109"/>
      <c r="G117" s="213"/>
    </row>
    <row r="118" spans="1:7" ht="20.100000000000001" customHeight="1" thickBot="1">
      <c r="A118" s="114" t="s">
        <v>355</v>
      </c>
      <c r="B118" s="10"/>
      <c r="C118" s="108">
        <v>251.7</v>
      </c>
      <c r="D118" s="108">
        <v>251.6</v>
      </c>
      <c r="E118" s="108"/>
      <c r="F118" s="109"/>
      <c r="G118" s="213"/>
    </row>
    <row r="119" spans="1:7" ht="20.100000000000001" customHeight="1" thickBot="1">
      <c r="A119" s="114" t="s">
        <v>416</v>
      </c>
      <c r="B119" s="10"/>
      <c r="C119" s="220">
        <v>0</v>
      </c>
      <c r="D119" s="108">
        <v>0</v>
      </c>
      <c r="E119" s="108"/>
      <c r="F119" s="109"/>
      <c r="G119" s="213"/>
    </row>
    <row r="120" spans="1:7" ht="20.100000000000001" customHeight="1" thickBot="1">
      <c r="A120" s="114" t="s">
        <v>356</v>
      </c>
      <c r="B120" s="10"/>
      <c r="C120" s="108">
        <v>175</v>
      </c>
      <c r="D120" s="220">
        <v>188</v>
      </c>
      <c r="E120" s="108"/>
      <c r="F120" s="109"/>
      <c r="G120" s="213"/>
    </row>
    <row r="121" spans="1:7" ht="20.100000000000001" customHeight="1" thickBot="1">
      <c r="A121" s="114" t="s">
        <v>412</v>
      </c>
      <c r="B121" s="10"/>
      <c r="C121" s="108">
        <v>74.400000000000006</v>
      </c>
      <c r="D121" s="220">
        <v>74.400000000000006</v>
      </c>
      <c r="E121" s="108"/>
      <c r="F121" s="109"/>
      <c r="G121" s="213"/>
    </row>
    <row r="122" spans="1:7" ht="20.100000000000001" customHeight="1" thickBot="1">
      <c r="A122" s="212" t="s">
        <v>370</v>
      </c>
      <c r="B122" s="10"/>
      <c r="C122" s="108">
        <v>1172.3</v>
      </c>
      <c r="D122" s="220">
        <v>1172.3</v>
      </c>
      <c r="E122" s="108"/>
      <c r="F122" s="109"/>
      <c r="G122" s="213"/>
    </row>
    <row r="123" spans="1:7" ht="20.100000000000001" customHeight="1" thickBot="1">
      <c r="A123" s="114" t="s">
        <v>395</v>
      </c>
      <c r="B123" s="10"/>
      <c r="C123" s="108">
        <v>282.39999999999998</v>
      </c>
      <c r="D123" s="220">
        <v>238.3</v>
      </c>
      <c r="E123" s="108"/>
      <c r="F123" s="109"/>
      <c r="G123" s="213"/>
    </row>
    <row r="124" spans="1:7" ht="33" customHeight="1" thickBot="1">
      <c r="A124" s="114" t="s">
        <v>396</v>
      </c>
      <c r="B124" s="8"/>
      <c r="C124" s="108">
        <v>14574</v>
      </c>
      <c r="D124" s="220">
        <v>16629.5</v>
      </c>
      <c r="E124" s="108"/>
      <c r="F124" s="109"/>
      <c r="G124" s="213"/>
    </row>
    <row r="125" spans="1:7" ht="33" customHeight="1" thickBot="1">
      <c r="A125" s="114" t="s">
        <v>96</v>
      </c>
      <c r="B125" s="8"/>
      <c r="C125" s="108">
        <v>281.3</v>
      </c>
      <c r="D125" s="220">
        <v>223.4</v>
      </c>
      <c r="E125" s="108"/>
      <c r="F125" s="109"/>
      <c r="G125" s="213"/>
    </row>
    <row r="126" spans="1:7" ht="33" customHeight="1" thickBot="1">
      <c r="A126" s="7" t="s">
        <v>16</v>
      </c>
      <c r="B126" s="8"/>
      <c r="C126" s="108">
        <v>0</v>
      </c>
      <c r="D126" s="108">
        <v>0</v>
      </c>
      <c r="E126" s="108"/>
      <c r="F126" s="109"/>
      <c r="G126" s="213"/>
    </row>
    <row r="127" spans="1:7" ht="33" customHeight="1" thickBot="1">
      <c r="A127" s="7" t="s">
        <v>17</v>
      </c>
      <c r="B127" s="8"/>
      <c r="C127" s="108">
        <v>0</v>
      </c>
      <c r="D127" s="108">
        <v>0</v>
      </c>
      <c r="E127" s="108"/>
      <c r="F127" s="109"/>
      <c r="G127" s="213"/>
    </row>
    <row r="128" spans="1:7" ht="20.100000000000001" customHeight="1" thickBot="1">
      <c r="A128" s="114" t="s">
        <v>32</v>
      </c>
      <c r="B128" s="8"/>
      <c r="C128" s="219">
        <v>23894.9</v>
      </c>
      <c r="D128" s="219">
        <v>23642.400000000001</v>
      </c>
      <c r="E128" s="110"/>
      <c r="F128" s="110"/>
      <c r="G128" s="94"/>
    </row>
    <row r="129" spans="1:6" s="91" customFormat="1" ht="44.25" customHeight="1">
      <c r="A129" s="115" t="s">
        <v>103</v>
      </c>
      <c r="B129" s="124">
        <v>1100</v>
      </c>
      <c r="C129" s="117">
        <f>(C53+C93)-C54-C85-C106</f>
        <v>-1317.4000000000087</v>
      </c>
      <c r="D129" s="117">
        <f>(D53+D93)-D54-D85-D106</f>
        <v>-1669.2000000000044</v>
      </c>
      <c r="E129" s="117"/>
      <c r="F129" s="117"/>
    </row>
    <row r="130" spans="1:6" ht="20.100000000000001" customHeight="1">
      <c r="A130" s="9" t="s">
        <v>54</v>
      </c>
      <c r="B130" s="10">
        <v>1130</v>
      </c>
      <c r="C130" s="69">
        <v>1317.4</v>
      </c>
      <c r="D130" s="69">
        <v>1284.2</v>
      </c>
      <c r="E130" s="69"/>
      <c r="F130" s="63"/>
    </row>
    <row r="131" spans="1:6" ht="20.100000000000001" customHeight="1">
      <c r="A131" s="9" t="s">
        <v>56</v>
      </c>
      <c r="B131" s="10">
        <v>1140</v>
      </c>
      <c r="C131" s="63">
        <v>0</v>
      </c>
      <c r="D131" s="63">
        <v>0</v>
      </c>
      <c r="E131" s="63"/>
      <c r="F131" s="63"/>
    </row>
    <row r="132" spans="1:6" ht="20.100000000000001" customHeight="1">
      <c r="A132" s="9" t="s">
        <v>82</v>
      </c>
      <c r="B132" s="10">
        <v>1150</v>
      </c>
      <c r="C132" s="69"/>
      <c r="D132" s="69"/>
      <c r="E132" s="69"/>
      <c r="F132" s="63"/>
    </row>
    <row r="133" spans="1:6" ht="20.100000000000001" customHeight="1">
      <c r="A133" s="9" t="s">
        <v>83</v>
      </c>
      <c r="B133" s="10">
        <v>1160</v>
      </c>
      <c r="C133" s="63"/>
      <c r="D133" s="63"/>
      <c r="E133" s="63"/>
      <c r="F133" s="63"/>
    </row>
    <row r="134" spans="1:6" s="91" customFormat="1" ht="43.5" customHeight="1">
      <c r="A134" s="88" t="s">
        <v>104</v>
      </c>
      <c r="B134" s="89">
        <v>1170</v>
      </c>
      <c r="C134" s="90">
        <f>(C129+C130+C132)-C131-C133</f>
        <v>-8.6401996668428183E-12</v>
      </c>
      <c r="D134" s="90">
        <f>(D129+D130+D132)-D131-D133</f>
        <v>-385.00000000000432</v>
      </c>
      <c r="E134" s="90"/>
      <c r="F134" s="90"/>
    </row>
    <row r="135" spans="1:6" ht="20.100000000000001" customHeight="1">
      <c r="A135" s="7" t="s">
        <v>65</v>
      </c>
      <c r="B135" s="8">
        <v>1180</v>
      </c>
      <c r="C135" s="11"/>
      <c r="D135" s="11"/>
      <c r="E135" s="11"/>
      <c r="F135" s="11"/>
    </row>
    <row r="136" spans="1:6" ht="20.100000000000001" customHeight="1">
      <c r="A136" s="7" t="s">
        <v>66</v>
      </c>
      <c r="B136" s="8">
        <v>1190</v>
      </c>
      <c r="C136" s="11"/>
      <c r="D136" s="11"/>
      <c r="E136" s="11"/>
      <c r="F136" s="11"/>
    </row>
    <row r="137" spans="1:6" s="91" customFormat="1" ht="43.5" customHeight="1">
      <c r="A137" s="88" t="s">
        <v>105</v>
      </c>
      <c r="B137" s="89">
        <v>1200</v>
      </c>
      <c r="C137" s="90">
        <f t="shared" ref="C137:D137" si="2">C134-C135</f>
        <v>-8.6401996668428183E-12</v>
      </c>
      <c r="D137" s="90">
        <f t="shared" si="2"/>
        <v>-385.00000000000432</v>
      </c>
      <c r="E137" s="90"/>
      <c r="F137" s="90"/>
    </row>
    <row r="138" spans="1:6" s="4" customFormat="1" ht="34.5" customHeight="1">
      <c r="A138" s="264" t="s">
        <v>97</v>
      </c>
      <c r="B138" s="264"/>
      <c r="C138" s="264"/>
      <c r="D138" s="264"/>
      <c r="E138" s="264"/>
      <c r="F138" s="264"/>
    </row>
    <row r="139" spans="1:6" ht="20.100000000000001" customHeight="1">
      <c r="A139" s="7" t="s">
        <v>8</v>
      </c>
      <c r="B139" s="8">
        <v>1210</v>
      </c>
      <c r="C139" s="11">
        <f>C10+C93+C130+C132</f>
        <v>157148.1</v>
      </c>
      <c r="D139" s="11">
        <f>D10+D93+D130+D132</f>
        <v>159720.6</v>
      </c>
      <c r="E139" s="11"/>
      <c r="F139" s="11"/>
    </row>
    <row r="140" spans="1:6" ht="20.100000000000001" customHeight="1">
      <c r="A140" s="7" t="s">
        <v>59</v>
      </c>
      <c r="B140" s="8">
        <v>1220</v>
      </c>
      <c r="C140" s="11">
        <f>C11+C54+C85+C106+C131+C133+C135</f>
        <v>157148.1</v>
      </c>
      <c r="D140" s="11">
        <f>D11+D54+D85+D106+D131+D133+D135</f>
        <v>160105.60000000001</v>
      </c>
      <c r="E140" s="11"/>
      <c r="F140" s="11"/>
    </row>
    <row r="141" spans="1:6" ht="20.100000000000001" customHeight="1">
      <c r="A141" s="264" t="s">
        <v>87</v>
      </c>
      <c r="B141" s="264"/>
      <c r="C141" s="264"/>
      <c r="D141" s="264"/>
      <c r="E141" s="264"/>
      <c r="F141" s="264"/>
    </row>
    <row r="142" spans="1:6" ht="20.100000000000001" customHeight="1">
      <c r="A142" s="7" t="s">
        <v>98</v>
      </c>
      <c r="B142" s="47">
        <v>1400</v>
      </c>
      <c r="C142" s="70">
        <f t="shared" ref="C142:D142" si="3">C143+C144</f>
        <v>45648.100000000006</v>
      </c>
      <c r="D142" s="70">
        <f t="shared" si="3"/>
        <v>49241.4</v>
      </c>
      <c r="E142" s="70"/>
      <c r="F142" s="70"/>
    </row>
    <row r="143" spans="1:6" ht="20.100000000000001" customHeight="1">
      <c r="A143" s="7" t="s">
        <v>96</v>
      </c>
      <c r="B143" s="47">
        <v>1401</v>
      </c>
      <c r="C143" s="70">
        <f>C12+C124+C125</f>
        <v>31652.799999999999</v>
      </c>
      <c r="D143" s="70">
        <f>D12+D124+D125</f>
        <v>36264.800000000003</v>
      </c>
      <c r="E143" s="70"/>
      <c r="F143" s="11"/>
    </row>
    <row r="144" spans="1:6" ht="20.100000000000001" customHeight="1">
      <c r="A144" s="7" t="s">
        <v>12</v>
      </c>
      <c r="B144" s="47">
        <v>1402</v>
      </c>
      <c r="C144" s="70">
        <f>C13+C14+C20+C113+C121</f>
        <v>13995.300000000003</v>
      </c>
      <c r="D144" s="70">
        <f>D13+D14+D20+D113+D121</f>
        <v>12976.6</v>
      </c>
      <c r="E144" s="70"/>
      <c r="F144" s="11"/>
    </row>
    <row r="145" spans="1:6" ht="20.100000000000001" customHeight="1">
      <c r="A145" s="7" t="s">
        <v>4</v>
      </c>
      <c r="B145" s="47">
        <v>1410</v>
      </c>
      <c r="C145" s="70">
        <f>C15+C62+C126</f>
        <v>67065.100000000006</v>
      </c>
      <c r="D145" s="70">
        <f>D15+D62+D126</f>
        <v>66565.600000000006</v>
      </c>
      <c r="E145" s="69"/>
      <c r="F145" s="11"/>
    </row>
    <row r="146" spans="1:6" ht="20.100000000000001" customHeight="1">
      <c r="A146" s="7" t="s">
        <v>5</v>
      </c>
      <c r="B146" s="47">
        <v>1420</v>
      </c>
      <c r="C146" s="70">
        <f>C16+C63+C127</f>
        <v>12920.1</v>
      </c>
      <c r="D146" s="70">
        <f>D16+D63+D127</f>
        <v>12811.5</v>
      </c>
      <c r="E146" s="69"/>
      <c r="F146" s="11"/>
    </row>
    <row r="147" spans="1:6" ht="20.100000000000001" customHeight="1">
      <c r="A147" s="7" t="s">
        <v>6</v>
      </c>
      <c r="B147" s="47">
        <v>1430</v>
      </c>
      <c r="C147" s="70">
        <f>C18+C128+C64</f>
        <v>24661.4</v>
      </c>
      <c r="D147" s="70">
        <f>D18+D128+D64</f>
        <v>24467.300000000003</v>
      </c>
      <c r="E147" s="69"/>
      <c r="F147" s="11"/>
    </row>
    <row r="148" spans="1:6" ht="20.100000000000001" customHeight="1">
      <c r="A148" s="7" t="s">
        <v>13</v>
      </c>
      <c r="B148" s="47">
        <v>1440</v>
      </c>
      <c r="C148" s="70">
        <f>C17+C26+C52+C58+C60+C67+C69+++C70+C71+C72+C73+C74+C82+C119+C123+C131+C61+C25+C83+C120+C122</f>
        <v>6853.4000000000005</v>
      </c>
      <c r="D148" s="70">
        <f>D17+D26+D52+D58+D60+D67+D69+++D70+D71+D72+D73+D74+D82+D119+D123+D131+D61+D25+D83+D120+D122</f>
        <v>7019.8</v>
      </c>
      <c r="E148" s="69"/>
      <c r="F148" s="11"/>
    </row>
    <row r="149" spans="1:6" s="4" customFormat="1" ht="20.100000000000001" customHeight="1">
      <c r="A149" s="9" t="s">
        <v>27</v>
      </c>
      <c r="B149" s="46">
        <v>1450</v>
      </c>
      <c r="C149" s="70">
        <f t="shared" ref="C149:D149" si="4">C142+C145+C146+C147+C148</f>
        <v>157148.1</v>
      </c>
      <c r="D149" s="69">
        <f t="shared" si="4"/>
        <v>160105.59999999998</v>
      </c>
      <c r="E149" s="69"/>
      <c r="F149" s="69"/>
    </row>
    <row r="150" spans="1:6" s="4" customFormat="1" ht="20.100000000000001" customHeight="1">
      <c r="A150" s="34"/>
      <c r="B150" s="38"/>
      <c r="C150" s="39"/>
      <c r="D150" s="39"/>
      <c r="E150" s="39"/>
      <c r="F150" s="39"/>
    </row>
    <row r="151" spans="1:6" ht="16.5" customHeight="1">
      <c r="A151" s="19"/>
      <c r="C151" s="21"/>
      <c r="D151" s="21"/>
      <c r="E151" s="21"/>
      <c r="F151" s="20"/>
    </row>
    <row r="152" spans="1:6" ht="20.100000000000001" customHeight="1">
      <c r="A152" s="34" t="s">
        <v>397</v>
      </c>
      <c r="B152" s="1" t="s">
        <v>336</v>
      </c>
      <c r="C152" s="185"/>
      <c r="D152" s="185"/>
      <c r="E152" s="261" t="s">
        <v>398</v>
      </c>
      <c r="F152" s="262"/>
    </row>
    <row r="153" spans="1:6" ht="20.100000000000001" customHeight="1">
      <c r="A153" s="195" t="s">
        <v>88</v>
      </c>
      <c r="B153" s="169" t="s">
        <v>334</v>
      </c>
      <c r="C153" s="195" t="s">
        <v>337</v>
      </c>
      <c r="D153" s="195"/>
      <c r="E153" s="195"/>
      <c r="F153" s="195"/>
    </row>
    <row r="154" spans="1:6" ht="20.100000000000001" customHeight="1">
      <c r="A154" s="19"/>
      <c r="C154" s="21"/>
      <c r="D154" s="21"/>
      <c r="E154" s="21"/>
      <c r="F154" s="20"/>
    </row>
    <row r="155" spans="1:6">
      <c r="A155" s="19"/>
      <c r="C155" s="21"/>
      <c r="D155" s="21"/>
      <c r="E155" s="21"/>
      <c r="F155" s="20"/>
    </row>
    <row r="156" spans="1:6">
      <c r="A156" s="19"/>
      <c r="C156" s="21"/>
      <c r="D156" s="21"/>
      <c r="E156" s="21"/>
      <c r="F156" s="20"/>
    </row>
    <row r="157" spans="1:6">
      <c r="A157" s="19"/>
      <c r="C157" s="21"/>
      <c r="D157" s="21"/>
      <c r="E157" s="21"/>
      <c r="F157" s="20"/>
    </row>
    <row r="158" spans="1:6">
      <c r="A158" s="19"/>
      <c r="C158" s="21"/>
      <c r="D158" s="21"/>
      <c r="E158" s="21"/>
      <c r="F158" s="20"/>
    </row>
    <row r="159" spans="1:6">
      <c r="A159" s="19"/>
      <c r="C159" s="21"/>
      <c r="D159" s="21"/>
      <c r="E159" s="21"/>
      <c r="F159" s="20"/>
    </row>
    <row r="160" spans="1:6">
      <c r="A160" s="19"/>
      <c r="C160" s="21"/>
      <c r="D160" s="21"/>
      <c r="E160" s="21"/>
      <c r="F160" s="20"/>
    </row>
    <row r="161" spans="1:6">
      <c r="A161" s="19"/>
      <c r="C161" s="21"/>
      <c r="D161" s="21"/>
      <c r="E161" s="21"/>
      <c r="F161" s="20"/>
    </row>
    <row r="162" spans="1:6">
      <c r="A162" s="19"/>
      <c r="C162" s="21"/>
      <c r="D162" s="21"/>
      <c r="E162" s="21"/>
      <c r="F162" s="20"/>
    </row>
    <row r="163" spans="1:6">
      <c r="A163" s="19"/>
      <c r="C163" s="21"/>
      <c r="D163" s="21"/>
      <c r="E163" s="21"/>
      <c r="F163" s="20"/>
    </row>
    <row r="164" spans="1:6">
      <c r="A164" s="19"/>
      <c r="C164" s="21"/>
      <c r="D164" s="21"/>
      <c r="E164" s="21"/>
      <c r="F164" s="20"/>
    </row>
    <row r="165" spans="1:6">
      <c r="A165" s="19"/>
      <c r="C165" s="21"/>
      <c r="D165" s="21"/>
      <c r="E165" s="21"/>
      <c r="F165" s="20"/>
    </row>
    <row r="166" spans="1:6">
      <c r="A166" s="19"/>
      <c r="C166" s="21"/>
      <c r="D166" s="21"/>
      <c r="E166" s="21"/>
      <c r="F166" s="20"/>
    </row>
    <row r="167" spans="1:6">
      <c r="A167" s="19"/>
      <c r="C167" s="21"/>
      <c r="D167" s="21"/>
      <c r="E167" s="21"/>
      <c r="F167" s="20"/>
    </row>
    <row r="168" spans="1:6">
      <c r="A168" s="19"/>
      <c r="C168" s="21"/>
      <c r="D168" s="21"/>
      <c r="E168" s="21"/>
      <c r="F168" s="20"/>
    </row>
    <row r="169" spans="1:6">
      <c r="A169" s="19"/>
      <c r="C169" s="21"/>
      <c r="D169" s="21"/>
      <c r="E169" s="21"/>
      <c r="F169" s="20"/>
    </row>
    <row r="170" spans="1:6">
      <c r="A170" s="19"/>
      <c r="C170" s="21"/>
      <c r="D170" s="21"/>
      <c r="E170" s="21"/>
      <c r="F170" s="20"/>
    </row>
    <row r="171" spans="1:6">
      <c r="A171" s="19"/>
      <c r="C171" s="21"/>
      <c r="D171" s="21"/>
      <c r="E171" s="21"/>
      <c r="F171" s="20"/>
    </row>
    <row r="172" spans="1:6">
      <c r="A172" s="19"/>
      <c r="C172" s="21"/>
      <c r="D172" s="21"/>
      <c r="E172" s="21"/>
      <c r="F172" s="20"/>
    </row>
    <row r="173" spans="1:6">
      <c r="A173" s="19"/>
      <c r="C173" s="21"/>
      <c r="D173" s="21"/>
      <c r="E173" s="21"/>
      <c r="F173" s="20"/>
    </row>
    <row r="174" spans="1:6">
      <c r="A174" s="19"/>
      <c r="C174" s="21"/>
      <c r="D174" s="21"/>
      <c r="E174" s="21"/>
      <c r="F174" s="20"/>
    </row>
    <row r="175" spans="1:6">
      <c r="A175" s="19"/>
      <c r="C175" s="21"/>
      <c r="D175" s="21"/>
      <c r="E175" s="21"/>
      <c r="F175" s="20"/>
    </row>
    <row r="176" spans="1:6">
      <c r="A176" s="19"/>
      <c r="C176" s="21"/>
      <c r="D176" s="21"/>
      <c r="E176" s="21"/>
      <c r="F176" s="20"/>
    </row>
    <row r="177" spans="1:6">
      <c r="A177" s="19"/>
      <c r="C177" s="21"/>
      <c r="D177" s="21"/>
      <c r="E177" s="21"/>
      <c r="F177" s="20"/>
    </row>
    <row r="178" spans="1:6">
      <c r="A178" s="19"/>
      <c r="C178" s="21"/>
      <c r="D178" s="21"/>
      <c r="E178" s="21"/>
      <c r="F178" s="20"/>
    </row>
    <row r="179" spans="1:6">
      <c r="A179" s="19"/>
      <c r="C179" s="21"/>
      <c r="D179" s="21"/>
      <c r="E179" s="21"/>
      <c r="F179" s="20"/>
    </row>
    <row r="180" spans="1:6">
      <c r="A180" s="19"/>
      <c r="C180" s="21"/>
      <c r="D180" s="21"/>
      <c r="E180" s="21"/>
      <c r="F180" s="20"/>
    </row>
    <row r="181" spans="1:6">
      <c r="A181" s="19"/>
      <c r="C181" s="21"/>
      <c r="D181" s="21"/>
      <c r="E181" s="21"/>
      <c r="F181" s="20"/>
    </row>
    <row r="182" spans="1:6">
      <c r="A182" s="19"/>
      <c r="C182" s="21"/>
      <c r="D182" s="21"/>
      <c r="E182" s="21"/>
      <c r="F182" s="20"/>
    </row>
    <row r="183" spans="1:6">
      <c r="A183" s="19"/>
      <c r="C183" s="21"/>
      <c r="D183" s="21"/>
      <c r="E183" s="21"/>
      <c r="F183" s="20"/>
    </row>
    <row r="184" spans="1:6">
      <c r="A184" s="19"/>
      <c r="C184" s="21"/>
      <c r="D184" s="21"/>
      <c r="E184" s="21"/>
      <c r="F184" s="20"/>
    </row>
    <row r="185" spans="1:6">
      <c r="A185" s="19"/>
      <c r="C185" s="21"/>
      <c r="D185" s="21"/>
      <c r="E185" s="21"/>
      <c r="F185" s="20"/>
    </row>
    <row r="186" spans="1:6">
      <c r="A186" s="19"/>
      <c r="C186" s="21"/>
      <c r="D186" s="21"/>
      <c r="E186" s="21"/>
      <c r="F186" s="20"/>
    </row>
    <row r="187" spans="1:6">
      <c r="A187" s="19"/>
      <c r="C187" s="21"/>
      <c r="D187" s="21"/>
      <c r="E187" s="21"/>
      <c r="F187" s="20"/>
    </row>
    <row r="188" spans="1:6">
      <c r="A188" s="19"/>
      <c r="C188" s="21"/>
      <c r="D188" s="21"/>
      <c r="E188" s="21"/>
      <c r="F188" s="20"/>
    </row>
    <row r="189" spans="1:6">
      <c r="A189" s="19"/>
      <c r="C189" s="21"/>
      <c r="D189" s="21"/>
      <c r="E189" s="21"/>
      <c r="F189" s="20"/>
    </row>
    <row r="190" spans="1:6">
      <c r="A190" s="19"/>
      <c r="C190" s="21"/>
      <c r="D190" s="21"/>
      <c r="E190" s="21"/>
      <c r="F190" s="20"/>
    </row>
    <row r="191" spans="1:6">
      <c r="A191" s="19"/>
      <c r="C191" s="21"/>
      <c r="D191" s="21"/>
      <c r="E191" s="21"/>
      <c r="F191" s="20"/>
    </row>
    <row r="192" spans="1:6">
      <c r="A192" s="19"/>
      <c r="C192" s="21"/>
      <c r="D192" s="21"/>
      <c r="E192" s="21"/>
      <c r="F192" s="20"/>
    </row>
    <row r="193" spans="1:6">
      <c r="A193" s="19"/>
      <c r="C193" s="21"/>
      <c r="D193" s="21"/>
      <c r="E193" s="21"/>
      <c r="F193" s="20"/>
    </row>
    <row r="194" spans="1:6">
      <c r="A194" s="19"/>
      <c r="C194" s="21"/>
      <c r="D194" s="21"/>
      <c r="E194" s="21"/>
      <c r="F194" s="20"/>
    </row>
    <row r="195" spans="1:6">
      <c r="A195" s="19"/>
      <c r="C195" s="21"/>
      <c r="D195" s="21"/>
      <c r="E195" s="21"/>
      <c r="F195" s="20"/>
    </row>
    <row r="196" spans="1:6">
      <c r="A196" s="19"/>
      <c r="C196" s="21"/>
      <c r="D196" s="21"/>
      <c r="E196" s="21"/>
      <c r="F196" s="20"/>
    </row>
    <row r="197" spans="1:6">
      <c r="A197" s="19"/>
      <c r="C197" s="21"/>
      <c r="D197" s="21"/>
      <c r="E197" s="21"/>
      <c r="F197" s="20"/>
    </row>
    <row r="198" spans="1:6">
      <c r="A198" s="19"/>
      <c r="C198" s="21"/>
      <c r="D198" s="21"/>
      <c r="E198" s="21"/>
      <c r="F198" s="20"/>
    </row>
    <row r="199" spans="1:6">
      <c r="A199" s="19"/>
      <c r="C199" s="21"/>
      <c r="D199" s="21"/>
      <c r="E199" s="21"/>
      <c r="F199" s="20"/>
    </row>
    <row r="200" spans="1:6">
      <c r="A200" s="19"/>
      <c r="C200" s="21"/>
      <c r="D200" s="21"/>
      <c r="E200" s="21"/>
      <c r="F200" s="20"/>
    </row>
    <row r="201" spans="1:6">
      <c r="A201" s="19"/>
      <c r="C201" s="21"/>
      <c r="D201" s="21"/>
      <c r="E201" s="21"/>
      <c r="F201" s="20"/>
    </row>
    <row r="202" spans="1:6">
      <c r="A202" s="19"/>
      <c r="C202" s="21"/>
      <c r="D202" s="21"/>
      <c r="E202" s="21"/>
      <c r="F202" s="20"/>
    </row>
    <row r="203" spans="1:6">
      <c r="A203" s="19"/>
      <c r="C203" s="21"/>
      <c r="D203" s="21"/>
      <c r="E203" s="21"/>
      <c r="F203" s="20"/>
    </row>
    <row r="204" spans="1:6">
      <c r="A204" s="19"/>
      <c r="C204" s="21"/>
      <c r="D204" s="21"/>
      <c r="E204" s="21"/>
      <c r="F204" s="20"/>
    </row>
    <row r="205" spans="1:6">
      <c r="A205" s="19"/>
      <c r="C205" s="21"/>
      <c r="D205" s="21"/>
      <c r="E205" s="21"/>
      <c r="F205" s="20"/>
    </row>
    <row r="206" spans="1:6">
      <c r="A206" s="19"/>
      <c r="C206" s="21"/>
      <c r="D206" s="21"/>
      <c r="E206" s="21"/>
      <c r="F206" s="20"/>
    </row>
    <row r="207" spans="1:6">
      <c r="A207" s="19"/>
      <c r="C207" s="21"/>
      <c r="D207" s="21"/>
      <c r="E207" s="21"/>
      <c r="F207" s="20"/>
    </row>
    <row r="208" spans="1:6">
      <c r="A208" s="19"/>
      <c r="C208" s="21"/>
      <c r="D208" s="21"/>
      <c r="E208" s="21"/>
      <c r="F208" s="20"/>
    </row>
    <row r="209" spans="1:6">
      <c r="A209" s="19"/>
      <c r="C209" s="21"/>
      <c r="D209" s="21"/>
      <c r="E209" s="21"/>
      <c r="F209" s="20"/>
    </row>
    <row r="210" spans="1:6">
      <c r="A210" s="19"/>
      <c r="C210" s="21"/>
      <c r="D210" s="21"/>
      <c r="E210" s="21"/>
      <c r="F210" s="20"/>
    </row>
    <row r="211" spans="1:6">
      <c r="A211" s="19"/>
      <c r="C211" s="21"/>
      <c r="D211" s="21"/>
      <c r="E211" s="21"/>
      <c r="F211" s="20"/>
    </row>
    <row r="212" spans="1:6">
      <c r="A212" s="30"/>
    </row>
    <row r="213" spans="1:6">
      <c r="A213" s="30"/>
    </row>
    <row r="214" spans="1:6">
      <c r="A214" s="30"/>
    </row>
    <row r="215" spans="1:6">
      <c r="A215" s="30"/>
    </row>
    <row r="216" spans="1:6">
      <c r="A216" s="30"/>
    </row>
    <row r="217" spans="1:6">
      <c r="A217" s="30"/>
    </row>
    <row r="218" spans="1:6">
      <c r="A218" s="30"/>
    </row>
    <row r="219" spans="1:6">
      <c r="A219" s="30"/>
    </row>
    <row r="220" spans="1:6">
      <c r="A220" s="30"/>
    </row>
    <row r="221" spans="1:6">
      <c r="A221" s="30"/>
    </row>
    <row r="222" spans="1:6">
      <c r="A222" s="30"/>
    </row>
    <row r="223" spans="1:6">
      <c r="A223" s="30"/>
    </row>
    <row r="224" spans="1:6">
      <c r="A224" s="30"/>
    </row>
    <row r="225" spans="1:1">
      <c r="A225" s="30"/>
    </row>
    <row r="226" spans="1:1">
      <c r="A226" s="30"/>
    </row>
    <row r="227" spans="1:1">
      <c r="A227" s="30"/>
    </row>
    <row r="228" spans="1:1">
      <c r="A228" s="30"/>
    </row>
    <row r="229" spans="1:1">
      <c r="A229" s="30"/>
    </row>
    <row r="230" spans="1:1">
      <c r="A230" s="30"/>
    </row>
    <row r="231" spans="1:1">
      <c r="A231" s="30"/>
    </row>
    <row r="232" spans="1:1">
      <c r="A232" s="30"/>
    </row>
    <row r="233" spans="1:1">
      <c r="A233" s="30"/>
    </row>
    <row r="234" spans="1:1">
      <c r="A234" s="30"/>
    </row>
    <row r="235" spans="1:1">
      <c r="A235" s="30"/>
    </row>
    <row r="236" spans="1:1">
      <c r="A236" s="30"/>
    </row>
    <row r="237" spans="1:1">
      <c r="A237" s="30"/>
    </row>
    <row r="238" spans="1:1">
      <c r="A238" s="30"/>
    </row>
    <row r="239" spans="1:1">
      <c r="A239" s="30"/>
    </row>
    <row r="240" spans="1:1">
      <c r="A240" s="30"/>
    </row>
    <row r="241" spans="1:1">
      <c r="A241" s="30"/>
    </row>
    <row r="242" spans="1:1">
      <c r="A242" s="30"/>
    </row>
    <row r="243" spans="1:1">
      <c r="A243" s="30"/>
    </row>
    <row r="244" spans="1:1">
      <c r="A244" s="30"/>
    </row>
    <row r="245" spans="1:1">
      <c r="A245" s="30"/>
    </row>
    <row r="246" spans="1:1">
      <c r="A246" s="30"/>
    </row>
    <row r="247" spans="1:1">
      <c r="A247" s="30"/>
    </row>
    <row r="248" spans="1:1">
      <c r="A248" s="30"/>
    </row>
    <row r="249" spans="1:1">
      <c r="A249" s="30"/>
    </row>
    <row r="250" spans="1:1">
      <c r="A250" s="30"/>
    </row>
    <row r="251" spans="1:1">
      <c r="A251" s="30"/>
    </row>
    <row r="252" spans="1:1">
      <c r="A252" s="30"/>
    </row>
    <row r="253" spans="1:1">
      <c r="A253" s="30"/>
    </row>
    <row r="254" spans="1:1">
      <c r="A254" s="30"/>
    </row>
    <row r="255" spans="1:1">
      <c r="A255" s="30"/>
    </row>
    <row r="256" spans="1:1">
      <c r="A256" s="30"/>
    </row>
    <row r="257" spans="1:1">
      <c r="A257" s="30"/>
    </row>
    <row r="258" spans="1:1">
      <c r="A258" s="30"/>
    </row>
    <row r="259" spans="1:1">
      <c r="A259" s="30"/>
    </row>
    <row r="260" spans="1:1">
      <c r="A260" s="30"/>
    </row>
    <row r="261" spans="1:1">
      <c r="A261" s="30"/>
    </row>
    <row r="262" spans="1:1">
      <c r="A262" s="30"/>
    </row>
    <row r="263" spans="1:1">
      <c r="A263" s="30"/>
    </row>
    <row r="264" spans="1:1">
      <c r="A264" s="30"/>
    </row>
    <row r="265" spans="1:1">
      <c r="A265" s="30"/>
    </row>
    <row r="266" spans="1:1">
      <c r="A266" s="30"/>
    </row>
    <row r="267" spans="1:1">
      <c r="A267" s="30"/>
    </row>
    <row r="268" spans="1:1">
      <c r="A268" s="30"/>
    </row>
    <row r="269" spans="1:1">
      <c r="A269" s="30"/>
    </row>
    <row r="270" spans="1:1">
      <c r="A270" s="30"/>
    </row>
    <row r="271" spans="1:1">
      <c r="A271" s="30"/>
    </row>
    <row r="272" spans="1:1">
      <c r="A272" s="30"/>
    </row>
    <row r="273" spans="1:1">
      <c r="A273" s="30"/>
    </row>
    <row r="274" spans="1:1">
      <c r="A274" s="30"/>
    </row>
    <row r="275" spans="1:1">
      <c r="A275" s="30"/>
    </row>
    <row r="276" spans="1:1">
      <c r="A276" s="30"/>
    </row>
    <row r="277" spans="1:1">
      <c r="A277" s="30"/>
    </row>
    <row r="278" spans="1:1">
      <c r="A278" s="30"/>
    </row>
    <row r="279" spans="1:1">
      <c r="A279" s="30"/>
    </row>
    <row r="280" spans="1:1">
      <c r="A280" s="30"/>
    </row>
    <row r="281" spans="1:1">
      <c r="A281" s="30"/>
    </row>
    <row r="282" spans="1:1">
      <c r="A282" s="30"/>
    </row>
    <row r="283" spans="1:1">
      <c r="A283" s="30"/>
    </row>
    <row r="284" spans="1:1">
      <c r="A284" s="30"/>
    </row>
    <row r="285" spans="1:1">
      <c r="A285" s="30"/>
    </row>
    <row r="286" spans="1:1">
      <c r="A286" s="30"/>
    </row>
    <row r="287" spans="1:1">
      <c r="A287" s="30"/>
    </row>
    <row r="288" spans="1:1">
      <c r="A288" s="30"/>
    </row>
    <row r="289" spans="1:1">
      <c r="A289" s="30"/>
    </row>
    <row r="290" spans="1:1">
      <c r="A290" s="30"/>
    </row>
    <row r="291" spans="1:1">
      <c r="A291" s="30"/>
    </row>
    <row r="292" spans="1:1">
      <c r="A292" s="30"/>
    </row>
    <row r="293" spans="1:1">
      <c r="A293" s="30"/>
    </row>
    <row r="294" spans="1:1">
      <c r="A294" s="30"/>
    </row>
    <row r="295" spans="1:1">
      <c r="A295" s="30"/>
    </row>
    <row r="296" spans="1:1">
      <c r="A296" s="30"/>
    </row>
    <row r="297" spans="1:1">
      <c r="A297" s="30"/>
    </row>
    <row r="298" spans="1:1">
      <c r="A298" s="30"/>
    </row>
    <row r="299" spans="1:1">
      <c r="A299" s="30"/>
    </row>
    <row r="300" spans="1:1">
      <c r="A300" s="30"/>
    </row>
    <row r="301" spans="1:1">
      <c r="A301" s="30"/>
    </row>
    <row r="302" spans="1:1">
      <c r="A302" s="30"/>
    </row>
    <row r="303" spans="1:1">
      <c r="A303" s="30"/>
    </row>
    <row r="304" spans="1:1">
      <c r="A304" s="30"/>
    </row>
    <row r="305" spans="1:1">
      <c r="A305" s="30"/>
    </row>
    <row r="306" spans="1:1">
      <c r="A306" s="30"/>
    </row>
    <row r="307" spans="1:1">
      <c r="A307" s="30"/>
    </row>
    <row r="308" spans="1:1">
      <c r="A308" s="30"/>
    </row>
    <row r="309" spans="1:1">
      <c r="A309" s="30"/>
    </row>
    <row r="310" spans="1:1">
      <c r="A310" s="30"/>
    </row>
    <row r="311" spans="1:1">
      <c r="A311" s="30"/>
    </row>
    <row r="312" spans="1:1">
      <c r="A312" s="30"/>
    </row>
    <row r="313" spans="1:1">
      <c r="A313" s="30"/>
    </row>
    <row r="314" spans="1:1">
      <c r="A314" s="30"/>
    </row>
    <row r="315" spans="1:1">
      <c r="A315" s="30"/>
    </row>
    <row r="316" spans="1:1">
      <c r="A316" s="30"/>
    </row>
    <row r="317" spans="1:1">
      <c r="A317" s="30"/>
    </row>
    <row r="318" spans="1:1">
      <c r="A318" s="30"/>
    </row>
    <row r="319" spans="1:1">
      <c r="A319" s="30"/>
    </row>
    <row r="320" spans="1:1">
      <c r="A320" s="30"/>
    </row>
    <row r="321" spans="1:1">
      <c r="A321" s="30"/>
    </row>
    <row r="322" spans="1:1">
      <c r="A322" s="30"/>
    </row>
    <row r="323" spans="1:1">
      <c r="A323" s="30"/>
    </row>
    <row r="324" spans="1:1">
      <c r="A324" s="30"/>
    </row>
    <row r="325" spans="1:1">
      <c r="A325" s="30"/>
    </row>
    <row r="326" spans="1:1">
      <c r="A326" s="30"/>
    </row>
    <row r="327" spans="1:1">
      <c r="A327" s="30"/>
    </row>
    <row r="328" spans="1:1">
      <c r="A328" s="30"/>
    </row>
    <row r="329" spans="1:1">
      <c r="A329" s="30"/>
    </row>
    <row r="330" spans="1:1">
      <c r="A330" s="30"/>
    </row>
    <row r="331" spans="1:1">
      <c r="A331" s="30"/>
    </row>
    <row r="332" spans="1:1">
      <c r="A332" s="30"/>
    </row>
    <row r="333" spans="1:1">
      <c r="A333" s="30"/>
    </row>
    <row r="334" spans="1:1">
      <c r="A334" s="30"/>
    </row>
    <row r="335" spans="1:1">
      <c r="A335" s="30"/>
    </row>
    <row r="336" spans="1:1">
      <c r="A336" s="30"/>
    </row>
    <row r="337" spans="1:1">
      <c r="A337" s="30"/>
    </row>
    <row r="338" spans="1:1">
      <c r="A338" s="30"/>
    </row>
    <row r="339" spans="1:1">
      <c r="A339" s="30"/>
    </row>
    <row r="340" spans="1:1">
      <c r="A340" s="30"/>
    </row>
    <row r="341" spans="1:1">
      <c r="A341" s="30"/>
    </row>
    <row r="342" spans="1:1">
      <c r="A342" s="30"/>
    </row>
    <row r="343" spans="1:1">
      <c r="A343" s="30"/>
    </row>
    <row r="344" spans="1:1">
      <c r="A344" s="30"/>
    </row>
    <row r="345" spans="1:1">
      <c r="A345" s="30"/>
    </row>
    <row r="346" spans="1:1">
      <c r="A346" s="30"/>
    </row>
    <row r="347" spans="1:1">
      <c r="A347" s="30"/>
    </row>
    <row r="348" spans="1:1">
      <c r="A348" s="30"/>
    </row>
    <row r="349" spans="1:1">
      <c r="A349" s="30"/>
    </row>
    <row r="350" spans="1:1">
      <c r="A350" s="30"/>
    </row>
    <row r="351" spans="1:1">
      <c r="A351" s="30"/>
    </row>
    <row r="352" spans="1:1">
      <c r="A352" s="30"/>
    </row>
    <row r="353" spans="1:1">
      <c r="A353" s="30"/>
    </row>
    <row r="354" spans="1:1">
      <c r="A354" s="30"/>
    </row>
    <row r="355" spans="1:1">
      <c r="A355" s="30"/>
    </row>
    <row r="356" spans="1:1">
      <c r="A356" s="30"/>
    </row>
    <row r="357" spans="1:1">
      <c r="A357" s="30"/>
    </row>
    <row r="358" spans="1:1">
      <c r="A358" s="30"/>
    </row>
    <row r="359" spans="1:1">
      <c r="A359" s="30"/>
    </row>
    <row r="360" spans="1:1">
      <c r="A360" s="30"/>
    </row>
    <row r="361" spans="1:1">
      <c r="A361" s="30"/>
    </row>
    <row r="362" spans="1:1">
      <c r="A362" s="30"/>
    </row>
    <row r="363" spans="1:1">
      <c r="A363" s="30"/>
    </row>
    <row r="364" spans="1:1">
      <c r="A364" s="30"/>
    </row>
    <row r="365" spans="1:1">
      <c r="A365" s="30"/>
    </row>
    <row r="366" spans="1:1">
      <c r="A366" s="30"/>
    </row>
    <row r="367" spans="1:1">
      <c r="A367" s="30"/>
    </row>
    <row r="368" spans="1:1">
      <c r="A368" s="30"/>
    </row>
    <row r="369" spans="1:1">
      <c r="A369" s="30"/>
    </row>
    <row r="370" spans="1:1">
      <c r="A370" s="30"/>
    </row>
    <row r="371" spans="1:1">
      <c r="A371" s="30"/>
    </row>
    <row r="372" spans="1:1">
      <c r="A372" s="30"/>
    </row>
    <row r="373" spans="1:1">
      <c r="A373" s="30"/>
    </row>
    <row r="374" spans="1:1">
      <c r="A374" s="30"/>
    </row>
    <row r="375" spans="1:1">
      <c r="A375" s="30"/>
    </row>
    <row r="376" spans="1:1">
      <c r="A376" s="30"/>
    </row>
    <row r="377" spans="1:1">
      <c r="A377" s="30"/>
    </row>
    <row r="378" spans="1:1">
      <c r="A378" s="30"/>
    </row>
  </sheetData>
  <mergeCells count="8">
    <mergeCell ref="E152:F152"/>
    <mergeCell ref="A4:F4"/>
    <mergeCell ref="A138:F138"/>
    <mergeCell ref="B6:B7"/>
    <mergeCell ref="A6:A7"/>
    <mergeCell ref="A141:F141"/>
    <mergeCell ref="C6:F6"/>
    <mergeCell ref="A9:F9"/>
  </mergeCells>
  <phoneticPr fontId="0" type="noConversion"/>
  <pageMargins left="0.70866141732283472" right="0.19685039370078741" top="0.78740157480314965" bottom="0.78740157480314965" header="0.19685039370078741" footer="0.11811023622047245"/>
  <pageSetup paperSize="9" scale="80" fitToHeight="0" orientation="landscape" verticalDpi="300" r:id="rId1"/>
  <headerFooter alignWithMargins="0">
    <oddHeader>&amp;C&amp;"Times New Roman,обычный"&amp;16 &amp;18 5&amp;R&amp;"Times New Roman,обычный"&amp;14 Продовження додатка 1</oddHeader>
  </headerFooter>
  <rowBreaks count="1" manualBreakCount="1">
    <brk id="10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4:H195"/>
  <sheetViews>
    <sheetView view="pageBreakPreview" zoomScale="75" zoomScaleNormal="75" zoomScaleSheetLayoutView="75" workbookViewId="0">
      <selection activeCell="D19" sqref="D19"/>
    </sheetView>
  </sheetViews>
  <sheetFormatPr defaultColWidth="77.88671875" defaultRowHeight="18" outlineLevelRow="1"/>
  <cols>
    <col min="1" max="1" width="84" style="25" customWidth="1"/>
    <col min="2" max="2" width="10.6640625" style="28" customWidth="1"/>
    <col min="3" max="4" width="15.88671875" style="28" customWidth="1"/>
    <col min="5" max="5" width="18" style="28" customWidth="1"/>
    <col min="6" max="6" width="15.88671875" style="25" customWidth="1"/>
    <col min="7" max="7" width="10" style="25" customWidth="1"/>
    <col min="8" max="8" width="9.5546875" style="25" customWidth="1"/>
    <col min="9" max="251" width="9.109375" style="25" customWidth="1"/>
    <col min="252" max="16384" width="77.88671875" style="25"/>
  </cols>
  <sheetData>
    <row r="4" spans="1:6">
      <c r="A4" s="271" t="s">
        <v>69</v>
      </c>
      <c r="B4" s="271"/>
      <c r="C4" s="271"/>
      <c r="D4" s="271"/>
      <c r="E4" s="271"/>
      <c r="F4" s="271"/>
    </row>
    <row r="5" spans="1:6" outlineLevel="1">
      <c r="A5" s="24"/>
      <c r="B5" s="33"/>
      <c r="C5" s="24"/>
      <c r="D5" s="24"/>
      <c r="E5" s="24"/>
      <c r="F5" s="24"/>
    </row>
    <row r="6" spans="1:6" ht="38.25" customHeight="1">
      <c r="A6" s="256" t="s">
        <v>92</v>
      </c>
      <c r="B6" s="272" t="s">
        <v>7</v>
      </c>
      <c r="C6" s="258" t="s">
        <v>321</v>
      </c>
      <c r="D6" s="259"/>
      <c r="E6" s="259"/>
      <c r="F6" s="260"/>
    </row>
    <row r="7" spans="1:6" ht="50.25" customHeight="1">
      <c r="A7" s="256"/>
      <c r="B7" s="272"/>
      <c r="C7" s="183" t="s">
        <v>317</v>
      </c>
      <c r="D7" s="183" t="s">
        <v>318</v>
      </c>
      <c r="E7" s="183" t="s">
        <v>319</v>
      </c>
      <c r="F7" s="183" t="s">
        <v>320</v>
      </c>
    </row>
    <row r="8" spans="1:6" ht="18" customHeight="1">
      <c r="A8" s="31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</row>
    <row r="9" spans="1:6" s="125" customFormat="1" ht="24.9" customHeight="1">
      <c r="A9" s="269" t="s">
        <v>67</v>
      </c>
      <c r="B9" s="269"/>
      <c r="C9" s="269"/>
      <c r="D9" s="269"/>
      <c r="E9" s="269"/>
      <c r="F9" s="269"/>
    </row>
    <row r="10" spans="1:6" ht="24.9" customHeight="1">
      <c r="A10" s="35" t="s">
        <v>169</v>
      </c>
      <c r="B10" s="48">
        <v>1200</v>
      </c>
      <c r="C10" s="35"/>
      <c r="D10" s="35"/>
      <c r="E10" s="35"/>
      <c r="F10" s="35"/>
    </row>
    <row r="11" spans="1:6" ht="42.75" customHeight="1">
      <c r="A11" s="35" t="s">
        <v>28</v>
      </c>
      <c r="B11" s="52">
        <v>2000</v>
      </c>
      <c r="C11" s="67"/>
      <c r="D11" s="67">
        <v>25231.1</v>
      </c>
      <c r="E11" s="67"/>
      <c r="F11" s="67"/>
    </row>
    <row r="12" spans="1:6" ht="20.100000000000001" customHeight="1">
      <c r="A12" s="26" t="s">
        <v>106</v>
      </c>
      <c r="B12" s="6">
        <v>2010</v>
      </c>
      <c r="C12" s="71"/>
      <c r="D12" s="71"/>
      <c r="E12" s="71"/>
      <c r="F12" s="71"/>
    </row>
    <row r="13" spans="1:6" ht="20.100000000000001" customHeight="1">
      <c r="A13" s="7" t="s">
        <v>75</v>
      </c>
      <c r="B13" s="6">
        <v>2020</v>
      </c>
      <c r="C13" s="71"/>
      <c r="D13" s="71"/>
      <c r="E13" s="71"/>
      <c r="F13" s="71"/>
    </row>
    <row r="14" spans="1:6" s="27" customFormat="1" ht="20.100000000000001" customHeight="1">
      <c r="A14" s="26" t="s">
        <v>37</v>
      </c>
      <c r="B14" s="6">
        <v>2030</v>
      </c>
      <c r="C14" s="71"/>
      <c r="D14" s="71"/>
      <c r="E14" s="71"/>
      <c r="F14" s="71"/>
    </row>
    <row r="15" spans="1:6" ht="20.100000000000001" customHeight="1">
      <c r="A15" s="26" t="s">
        <v>63</v>
      </c>
      <c r="B15" s="6">
        <v>2031</v>
      </c>
      <c r="C15" s="71"/>
      <c r="D15" s="71"/>
      <c r="E15" s="71"/>
      <c r="F15" s="71"/>
    </row>
    <row r="16" spans="1:6" ht="20.100000000000001" customHeight="1">
      <c r="A16" s="26" t="s">
        <v>11</v>
      </c>
      <c r="B16" s="6">
        <v>2040</v>
      </c>
      <c r="C16" s="72"/>
      <c r="D16" s="72"/>
      <c r="E16" s="72"/>
      <c r="F16" s="71"/>
    </row>
    <row r="17" spans="1:6" ht="20.100000000000001" customHeight="1">
      <c r="A17" s="26" t="s">
        <v>57</v>
      </c>
      <c r="B17" s="6">
        <v>2050</v>
      </c>
      <c r="C17" s="71"/>
      <c r="D17" s="71"/>
      <c r="E17" s="71"/>
      <c r="F17" s="71"/>
    </row>
    <row r="18" spans="1:6" ht="20.100000000000001" customHeight="1">
      <c r="A18" s="26" t="s">
        <v>58</v>
      </c>
      <c r="B18" s="6">
        <v>2060</v>
      </c>
      <c r="C18" s="71"/>
      <c r="D18" s="71"/>
      <c r="E18" s="71"/>
      <c r="F18" s="71"/>
    </row>
    <row r="19" spans="1:6" ht="42.75" customHeight="1">
      <c r="A19" s="35" t="s">
        <v>29</v>
      </c>
      <c r="B19" s="52">
        <v>2070</v>
      </c>
      <c r="C19" s="71">
        <v>0</v>
      </c>
      <c r="D19" s="67">
        <v>24846.1</v>
      </c>
      <c r="E19" s="71"/>
      <c r="F19" s="71"/>
    </row>
    <row r="20" spans="1:6" ht="25.5" customHeight="1">
      <c r="A20" s="270" t="s">
        <v>170</v>
      </c>
      <c r="B20" s="270"/>
      <c r="C20" s="270"/>
      <c r="D20" s="270"/>
      <c r="E20" s="270"/>
      <c r="F20" s="270"/>
    </row>
    <row r="21" spans="1:6" ht="42" customHeight="1">
      <c r="A21" s="111" t="s">
        <v>171</v>
      </c>
      <c r="B21" s="112">
        <v>2110</v>
      </c>
      <c r="C21" s="68">
        <f>C22+C23+C24+C25+C26+C27</f>
        <v>0</v>
      </c>
      <c r="D21" s="68">
        <f>D22+D23+D24+D25+D26+D27</f>
        <v>0</v>
      </c>
      <c r="E21" s="103"/>
      <c r="F21" s="103"/>
    </row>
    <row r="22" spans="1:6" s="27" customFormat="1" ht="20.100000000000001" customHeight="1">
      <c r="A22" s="114" t="s">
        <v>172</v>
      </c>
      <c r="B22" s="113">
        <v>2111</v>
      </c>
      <c r="C22" s="134"/>
      <c r="D22" s="134"/>
      <c r="E22" s="134"/>
      <c r="F22" s="74"/>
    </row>
    <row r="23" spans="1:6" s="27" customFormat="1" ht="31.5" customHeight="1">
      <c r="A23" s="114" t="s">
        <v>414</v>
      </c>
      <c r="B23" s="113">
        <v>2112</v>
      </c>
      <c r="C23" s="134"/>
      <c r="D23" s="134"/>
      <c r="E23" s="134"/>
      <c r="F23" s="74"/>
    </row>
    <row r="24" spans="1:6" s="27" customFormat="1" ht="37.5" customHeight="1">
      <c r="A24" s="114" t="s">
        <v>173</v>
      </c>
      <c r="B24" s="113">
        <v>2113</v>
      </c>
      <c r="C24" s="134"/>
      <c r="D24" s="134"/>
      <c r="E24" s="134"/>
      <c r="F24" s="74"/>
    </row>
    <row r="25" spans="1:6" ht="19.5" customHeight="1">
      <c r="A25" s="114" t="s">
        <v>174</v>
      </c>
      <c r="B25" s="113">
        <v>2114</v>
      </c>
      <c r="C25" s="134"/>
      <c r="D25" s="134"/>
      <c r="E25" s="134"/>
      <c r="F25" s="74"/>
    </row>
    <row r="26" spans="1:6" ht="18.75" customHeight="1">
      <c r="A26" s="114" t="s">
        <v>44</v>
      </c>
      <c r="B26" s="113">
        <v>2115</v>
      </c>
      <c r="C26" s="134"/>
      <c r="D26" s="134"/>
      <c r="E26" s="134"/>
      <c r="F26" s="74"/>
    </row>
    <row r="27" spans="1:6" s="29" customFormat="1" ht="22.5" customHeight="1">
      <c r="A27" s="128" t="s">
        <v>175</v>
      </c>
      <c r="B27" s="129">
        <v>2116</v>
      </c>
      <c r="C27" s="135"/>
      <c r="D27" s="135"/>
      <c r="E27" s="135"/>
      <c r="F27" s="136"/>
    </row>
    <row r="28" spans="1:6" ht="36.75" customHeight="1">
      <c r="A28" s="111" t="s">
        <v>176</v>
      </c>
      <c r="B28" s="112">
        <v>2120</v>
      </c>
      <c r="C28" s="68">
        <f>C29+C30+C31+C32</f>
        <v>15778</v>
      </c>
      <c r="D28" s="68">
        <f>D29+D32</f>
        <v>15695.2</v>
      </c>
      <c r="E28" s="68"/>
      <c r="F28" s="68"/>
    </row>
    <row r="29" spans="1:6" ht="22.5" customHeight="1">
      <c r="A29" s="114" t="s">
        <v>44</v>
      </c>
      <c r="B29" s="113">
        <v>2121</v>
      </c>
      <c r="C29" s="74">
        <v>15544.3</v>
      </c>
      <c r="D29" s="68">
        <v>15458.2</v>
      </c>
      <c r="E29" s="68"/>
      <c r="F29" s="68"/>
    </row>
    <row r="30" spans="1:6" ht="20.100000000000001" customHeight="1">
      <c r="A30" s="114" t="s">
        <v>177</v>
      </c>
      <c r="B30" s="113">
        <v>2122</v>
      </c>
      <c r="C30" s="134">
        <v>8.1999999999999993</v>
      </c>
      <c r="D30" s="134">
        <v>8.1</v>
      </c>
      <c r="E30" s="134"/>
      <c r="F30" s="74"/>
    </row>
    <row r="31" spans="1:6" s="27" customFormat="1" ht="23.25" customHeight="1">
      <c r="A31" s="114" t="s">
        <v>420</v>
      </c>
      <c r="B31" s="113">
        <v>2123</v>
      </c>
      <c r="C31" s="134">
        <v>0</v>
      </c>
      <c r="D31" s="134">
        <v>0</v>
      </c>
      <c r="E31" s="134"/>
      <c r="F31" s="74"/>
    </row>
    <row r="32" spans="1:6" s="60" customFormat="1" ht="21.75" customHeight="1">
      <c r="A32" s="128" t="s">
        <v>421</v>
      </c>
      <c r="B32" s="81">
        <v>2124</v>
      </c>
      <c r="C32" s="221">
        <v>225.5</v>
      </c>
      <c r="D32" s="231">
        <f>SUM(D33:D34)</f>
        <v>237</v>
      </c>
      <c r="E32" s="135"/>
      <c r="F32" s="135"/>
    </row>
    <row r="33" spans="1:8" s="60" customFormat="1" ht="21.75" customHeight="1">
      <c r="A33" s="128" t="s">
        <v>415</v>
      </c>
      <c r="B33" s="81"/>
      <c r="C33" s="221">
        <v>18.899999999999999</v>
      </c>
      <c r="D33" s="221">
        <v>18.8</v>
      </c>
      <c r="E33" s="135"/>
      <c r="F33" s="135"/>
    </row>
    <row r="34" spans="1:8" s="60" customFormat="1" ht="21.75" customHeight="1">
      <c r="A34" s="128" t="s">
        <v>199</v>
      </c>
      <c r="B34" s="81"/>
      <c r="C34" s="221">
        <v>206.6</v>
      </c>
      <c r="D34" s="221">
        <v>218.2</v>
      </c>
      <c r="E34" s="135"/>
      <c r="F34" s="135"/>
    </row>
    <row r="35" spans="1:8" s="60" customFormat="1" ht="33.75" customHeight="1">
      <c r="A35" s="111" t="s">
        <v>180</v>
      </c>
      <c r="B35" s="112">
        <v>2130</v>
      </c>
      <c r="C35" s="68">
        <f>C36+C37</f>
        <v>12920.1</v>
      </c>
      <c r="D35" s="68">
        <f>D36+D37</f>
        <v>12811.5</v>
      </c>
      <c r="E35" s="68"/>
      <c r="F35" s="68"/>
    </row>
    <row r="36" spans="1:8" s="60" customFormat="1" ht="21.75" customHeight="1">
      <c r="A36" s="114" t="s">
        <v>178</v>
      </c>
      <c r="B36" s="113">
        <v>2131</v>
      </c>
      <c r="C36" s="74">
        <v>12920.1</v>
      </c>
      <c r="D36" s="68">
        <v>12811.5</v>
      </c>
      <c r="E36" s="74"/>
      <c r="F36" s="74"/>
    </row>
    <row r="37" spans="1:8" s="27" customFormat="1" ht="20.100000000000001" customHeight="1">
      <c r="A37" s="128" t="s">
        <v>179</v>
      </c>
      <c r="B37" s="129">
        <v>2132</v>
      </c>
      <c r="C37" s="205"/>
      <c r="D37" s="205"/>
      <c r="E37" s="205"/>
      <c r="F37" s="205"/>
    </row>
    <row r="38" spans="1:8" s="27" customFormat="1" ht="20.100000000000001" customHeight="1">
      <c r="A38" s="111" t="s">
        <v>181</v>
      </c>
      <c r="B38" s="112">
        <v>2140</v>
      </c>
      <c r="C38" s="68">
        <f>C39+C40</f>
        <v>0</v>
      </c>
      <c r="D38" s="68">
        <f t="shared" ref="D38" si="0">D39+D40</f>
        <v>0</v>
      </c>
      <c r="E38" s="68"/>
      <c r="F38" s="68"/>
    </row>
    <row r="39" spans="1:8" s="27" customFormat="1" ht="35.25" customHeight="1">
      <c r="A39" s="114" t="s">
        <v>182</v>
      </c>
      <c r="B39" s="113">
        <v>2141</v>
      </c>
      <c r="C39" s="74"/>
      <c r="D39" s="74"/>
      <c r="E39" s="74"/>
      <c r="F39" s="74"/>
    </row>
    <row r="40" spans="1:8" s="27" customFormat="1" ht="20.100000000000001" customHeight="1">
      <c r="A40" s="114" t="s">
        <v>183</v>
      </c>
      <c r="B40" s="113">
        <v>2142</v>
      </c>
      <c r="C40" s="74"/>
      <c r="D40" s="74"/>
      <c r="E40" s="74"/>
      <c r="F40" s="74"/>
    </row>
    <row r="41" spans="1:8" s="133" customFormat="1" ht="28.5" customHeight="1">
      <c r="A41" s="88" t="s">
        <v>93</v>
      </c>
      <c r="B41" s="118">
        <v>2200</v>
      </c>
      <c r="C41" s="137">
        <f>C21+C28+C35+C38</f>
        <v>28698.1</v>
      </c>
      <c r="D41" s="137">
        <f>D21+D28+D35+D38</f>
        <v>28506.7</v>
      </c>
      <c r="E41" s="137"/>
      <c r="F41" s="137"/>
    </row>
    <row r="42" spans="1:8" s="27" customFormat="1" ht="20.100000000000001" customHeight="1">
      <c r="A42" s="131"/>
      <c r="B42" s="132"/>
      <c r="C42" s="127"/>
      <c r="D42" s="127"/>
      <c r="E42" s="127"/>
      <c r="F42" s="127"/>
    </row>
    <row r="43" spans="1:8" s="27" customFormat="1" ht="20.100000000000001" customHeight="1">
      <c r="A43" s="34"/>
      <c r="B43" s="130"/>
      <c r="C43" s="127"/>
      <c r="D43" s="127"/>
      <c r="E43" s="127"/>
      <c r="F43" s="127"/>
    </row>
    <row r="44" spans="1:8" s="2" customFormat="1" ht="20.100000000000001" customHeight="1">
      <c r="A44" s="18" t="s">
        <v>397</v>
      </c>
      <c r="B44" s="1" t="s">
        <v>339</v>
      </c>
      <c r="C44" s="192"/>
      <c r="D44" s="192"/>
      <c r="E44" s="192" t="s">
        <v>400</v>
      </c>
      <c r="F44" s="193"/>
    </row>
    <row r="45" spans="1:8" s="2" customFormat="1" ht="20.100000000000001" customHeight="1">
      <c r="A45" s="196" t="s">
        <v>237</v>
      </c>
      <c r="B45" s="168" t="s">
        <v>334</v>
      </c>
      <c r="C45" s="195"/>
      <c r="D45" s="195"/>
      <c r="E45" s="195" t="s">
        <v>341</v>
      </c>
      <c r="F45" s="195"/>
    </row>
    <row r="46" spans="1:8" s="28" customFormat="1">
      <c r="A46" s="37"/>
      <c r="F46" s="25"/>
      <c r="G46" s="25"/>
      <c r="H46" s="25"/>
    </row>
    <row r="47" spans="1:8" s="28" customFormat="1">
      <c r="A47" s="37"/>
      <c r="F47" s="25"/>
      <c r="G47" s="25"/>
      <c r="H47" s="25"/>
    </row>
    <row r="48" spans="1:8" s="28" customFormat="1">
      <c r="A48" s="37"/>
      <c r="F48" s="25"/>
      <c r="G48" s="25"/>
      <c r="H48" s="25"/>
    </row>
    <row r="49" spans="1:8" s="28" customFormat="1">
      <c r="A49" s="37"/>
      <c r="F49" s="25"/>
      <c r="G49" s="25"/>
      <c r="H49" s="25"/>
    </row>
    <row r="50" spans="1:8" s="28" customFormat="1">
      <c r="A50" s="37"/>
      <c r="F50" s="25"/>
      <c r="G50" s="25"/>
      <c r="H50" s="25"/>
    </row>
    <row r="51" spans="1:8" s="28" customFormat="1">
      <c r="A51" s="37"/>
      <c r="F51" s="25"/>
      <c r="G51" s="25"/>
      <c r="H51" s="25"/>
    </row>
    <row r="52" spans="1:8" s="28" customFormat="1">
      <c r="A52" s="37"/>
      <c r="F52" s="25"/>
      <c r="G52" s="25"/>
      <c r="H52" s="25"/>
    </row>
    <row r="53" spans="1:8" s="28" customFormat="1">
      <c r="A53" s="37"/>
      <c r="F53" s="25"/>
      <c r="G53" s="25"/>
      <c r="H53" s="25"/>
    </row>
    <row r="54" spans="1:8" s="28" customFormat="1">
      <c r="A54" s="37"/>
      <c r="F54" s="25"/>
      <c r="G54" s="25"/>
      <c r="H54" s="25"/>
    </row>
    <row r="55" spans="1:8" s="28" customFormat="1">
      <c r="A55" s="37"/>
      <c r="F55" s="25"/>
      <c r="G55" s="25"/>
      <c r="H55" s="25"/>
    </row>
    <row r="56" spans="1:8" s="28" customFormat="1">
      <c r="A56" s="37"/>
      <c r="F56" s="25"/>
      <c r="G56" s="25"/>
      <c r="H56" s="25"/>
    </row>
    <row r="57" spans="1:8" s="28" customFormat="1">
      <c r="A57" s="37"/>
      <c r="F57" s="25"/>
      <c r="G57" s="25"/>
      <c r="H57" s="25"/>
    </row>
    <row r="58" spans="1:8" s="28" customFormat="1">
      <c r="A58" s="37"/>
      <c r="F58" s="25"/>
      <c r="G58" s="25"/>
      <c r="H58" s="25"/>
    </row>
    <row r="59" spans="1:8" s="28" customFormat="1">
      <c r="A59" s="37"/>
      <c r="F59" s="25"/>
      <c r="G59" s="25"/>
      <c r="H59" s="25"/>
    </row>
    <row r="60" spans="1:8" s="28" customFormat="1">
      <c r="A60" s="37"/>
      <c r="F60" s="25"/>
      <c r="G60" s="25"/>
      <c r="H60" s="25"/>
    </row>
    <row r="61" spans="1:8" s="28" customFormat="1">
      <c r="A61" s="37"/>
      <c r="F61" s="25"/>
      <c r="G61" s="25"/>
      <c r="H61" s="25"/>
    </row>
    <row r="62" spans="1:8" s="28" customFormat="1">
      <c r="A62" s="37"/>
      <c r="F62" s="25"/>
      <c r="G62" s="25"/>
      <c r="H62" s="25"/>
    </row>
    <row r="63" spans="1:8" s="28" customFormat="1">
      <c r="A63" s="37"/>
      <c r="F63" s="25"/>
      <c r="G63" s="25"/>
      <c r="H63" s="25"/>
    </row>
    <row r="64" spans="1:8" s="28" customFormat="1">
      <c r="A64" s="37"/>
      <c r="F64" s="25"/>
      <c r="G64" s="25"/>
      <c r="H64" s="25"/>
    </row>
    <row r="65" spans="1:8" s="28" customFormat="1">
      <c r="A65" s="37"/>
      <c r="F65" s="25"/>
      <c r="G65" s="25"/>
      <c r="H65" s="25"/>
    </row>
    <row r="66" spans="1:8" s="28" customFormat="1">
      <c r="A66" s="37"/>
      <c r="F66" s="25"/>
      <c r="G66" s="25"/>
      <c r="H66" s="25"/>
    </row>
    <row r="67" spans="1:8" s="28" customFormat="1">
      <c r="A67" s="37"/>
      <c r="F67" s="25"/>
      <c r="G67" s="25"/>
      <c r="H67" s="25"/>
    </row>
    <row r="68" spans="1:8" s="28" customFormat="1">
      <c r="A68" s="37"/>
      <c r="F68" s="25"/>
      <c r="G68" s="25"/>
      <c r="H68" s="25"/>
    </row>
    <row r="69" spans="1:8" s="28" customFormat="1">
      <c r="A69" s="37"/>
      <c r="F69" s="25"/>
      <c r="G69" s="25"/>
      <c r="H69" s="25"/>
    </row>
    <row r="70" spans="1:8" s="28" customFormat="1">
      <c r="A70" s="37"/>
      <c r="F70" s="25"/>
      <c r="G70" s="25"/>
      <c r="H70" s="25"/>
    </row>
    <row r="71" spans="1:8" s="28" customFormat="1">
      <c r="A71" s="37"/>
      <c r="F71" s="25"/>
      <c r="G71" s="25"/>
      <c r="H71" s="25"/>
    </row>
    <row r="72" spans="1:8" s="28" customFormat="1">
      <c r="A72" s="37"/>
      <c r="F72" s="25"/>
      <c r="G72" s="25"/>
      <c r="H72" s="25"/>
    </row>
    <row r="73" spans="1:8" s="28" customFormat="1">
      <c r="A73" s="37"/>
      <c r="F73" s="25"/>
      <c r="G73" s="25"/>
      <c r="H73" s="25"/>
    </row>
    <row r="74" spans="1:8" s="28" customFormat="1">
      <c r="A74" s="37"/>
      <c r="F74" s="25"/>
      <c r="G74" s="25"/>
      <c r="H74" s="25"/>
    </row>
    <row r="75" spans="1:8" s="28" customFormat="1">
      <c r="A75" s="37"/>
      <c r="F75" s="25"/>
      <c r="G75" s="25"/>
      <c r="H75" s="25"/>
    </row>
    <row r="76" spans="1:8" s="28" customFormat="1">
      <c r="A76" s="37"/>
      <c r="F76" s="25"/>
      <c r="G76" s="25"/>
      <c r="H76" s="25"/>
    </row>
    <row r="77" spans="1:8" s="28" customFormat="1">
      <c r="A77" s="37"/>
      <c r="F77" s="25"/>
      <c r="G77" s="25"/>
      <c r="H77" s="25"/>
    </row>
    <row r="78" spans="1:8" s="28" customFormat="1">
      <c r="A78" s="37"/>
      <c r="F78" s="25"/>
      <c r="G78" s="25"/>
      <c r="H78" s="25"/>
    </row>
    <row r="79" spans="1:8" s="28" customFormat="1">
      <c r="A79" s="37"/>
      <c r="F79" s="25"/>
      <c r="G79" s="25"/>
      <c r="H79" s="25"/>
    </row>
    <row r="80" spans="1:8" s="28" customFormat="1">
      <c r="A80" s="37"/>
      <c r="F80" s="25"/>
      <c r="G80" s="25"/>
      <c r="H80" s="25"/>
    </row>
    <row r="81" spans="1:8" s="28" customFormat="1">
      <c r="A81" s="37"/>
      <c r="F81" s="25"/>
      <c r="G81" s="25"/>
      <c r="H81" s="25"/>
    </row>
    <row r="82" spans="1:8" s="28" customFormat="1">
      <c r="A82" s="37"/>
      <c r="F82" s="25"/>
      <c r="G82" s="25"/>
      <c r="H82" s="25"/>
    </row>
    <row r="83" spans="1:8" s="28" customFormat="1">
      <c r="A83" s="37"/>
      <c r="F83" s="25"/>
      <c r="G83" s="25"/>
      <c r="H83" s="25"/>
    </row>
    <row r="84" spans="1:8" s="28" customFormat="1">
      <c r="A84" s="37"/>
      <c r="F84" s="25"/>
      <c r="G84" s="25"/>
      <c r="H84" s="25"/>
    </row>
    <row r="85" spans="1:8" s="28" customFormat="1">
      <c r="A85" s="37"/>
      <c r="F85" s="25"/>
      <c r="G85" s="25"/>
      <c r="H85" s="25"/>
    </row>
    <row r="86" spans="1:8" s="28" customFormat="1">
      <c r="A86" s="37"/>
      <c r="F86" s="25"/>
      <c r="G86" s="25"/>
      <c r="H86" s="25"/>
    </row>
    <row r="87" spans="1:8" s="28" customFormat="1">
      <c r="A87" s="37"/>
      <c r="F87" s="25"/>
      <c r="G87" s="25"/>
      <c r="H87" s="25"/>
    </row>
    <row r="88" spans="1:8" s="28" customFormat="1">
      <c r="A88" s="37"/>
      <c r="F88" s="25"/>
      <c r="G88" s="25"/>
      <c r="H88" s="25"/>
    </row>
    <row r="89" spans="1:8" s="28" customFormat="1">
      <c r="A89" s="37"/>
      <c r="F89" s="25"/>
      <c r="G89" s="25"/>
      <c r="H89" s="25"/>
    </row>
    <row r="90" spans="1:8" s="28" customFormat="1">
      <c r="A90" s="37"/>
      <c r="F90" s="25"/>
      <c r="G90" s="25"/>
      <c r="H90" s="25"/>
    </row>
    <row r="91" spans="1:8" s="28" customFormat="1">
      <c r="A91" s="37"/>
      <c r="F91" s="25"/>
      <c r="G91" s="25"/>
      <c r="H91" s="25"/>
    </row>
    <row r="92" spans="1:8" s="28" customFormat="1">
      <c r="A92" s="37"/>
      <c r="F92" s="25"/>
      <c r="G92" s="25"/>
      <c r="H92" s="25"/>
    </row>
    <row r="93" spans="1:8" s="28" customFormat="1">
      <c r="A93" s="37"/>
      <c r="F93" s="25"/>
      <c r="G93" s="25"/>
      <c r="H93" s="25"/>
    </row>
    <row r="94" spans="1:8" s="28" customFormat="1">
      <c r="A94" s="37"/>
      <c r="F94" s="25"/>
      <c r="G94" s="25"/>
      <c r="H94" s="25"/>
    </row>
    <row r="95" spans="1:8" s="28" customFormat="1">
      <c r="A95" s="37"/>
      <c r="F95" s="25"/>
      <c r="G95" s="25"/>
      <c r="H95" s="25"/>
    </row>
    <row r="96" spans="1:8" s="28" customFormat="1">
      <c r="A96" s="37"/>
      <c r="F96" s="25"/>
      <c r="G96" s="25"/>
      <c r="H96" s="25"/>
    </row>
    <row r="97" spans="1:8" s="28" customFormat="1">
      <c r="A97" s="37"/>
      <c r="F97" s="25"/>
      <c r="G97" s="25"/>
      <c r="H97" s="25"/>
    </row>
    <row r="98" spans="1:8" s="28" customFormat="1">
      <c r="A98" s="37"/>
      <c r="F98" s="25"/>
      <c r="G98" s="25"/>
      <c r="H98" s="25"/>
    </row>
    <row r="99" spans="1:8" s="28" customFormat="1">
      <c r="A99" s="37"/>
      <c r="F99" s="25"/>
      <c r="G99" s="25"/>
      <c r="H99" s="25"/>
    </row>
    <row r="100" spans="1:8" s="28" customFormat="1">
      <c r="A100" s="37"/>
      <c r="F100" s="25"/>
      <c r="G100" s="25"/>
      <c r="H100" s="25"/>
    </row>
    <row r="101" spans="1:8" s="28" customFormat="1">
      <c r="A101" s="37"/>
      <c r="F101" s="25"/>
      <c r="G101" s="25"/>
      <c r="H101" s="25"/>
    </row>
    <row r="102" spans="1:8" s="28" customFormat="1">
      <c r="A102" s="37"/>
      <c r="F102" s="25"/>
      <c r="G102" s="25"/>
      <c r="H102" s="25"/>
    </row>
    <row r="103" spans="1:8" s="28" customFormat="1">
      <c r="A103" s="37"/>
      <c r="F103" s="25"/>
      <c r="G103" s="25"/>
      <c r="H103" s="25"/>
    </row>
    <row r="104" spans="1:8" s="28" customFormat="1">
      <c r="A104" s="37"/>
      <c r="F104" s="25"/>
      <c r="G104" s="25"/>
      <c r="H104" s="25"/>
    </row>
    <row r="105" spans="1:8" s="28" customFormat="1">
      <c r="A105" s="37"/>
      <c r="F105" s="25"/>
      <c r="G105" s="25"/>
      <c r="H105" s="25"/>
    </row>
    <row r="106" spans="1:8" s="28" customFormat="1">
      <c r="A106" s="37"/>
      <c r="F106" s="25"/>
      <c r="G106" s="25"/>
      <c r="H106" s="25"/>
    </row>
    <row r="107" spans="1:8" s="28" customFormat="1">
      <c r="A107" s="37"/>
      <c r="F107" s="25"/>
      <c r="G107" s="25"/>
      <c r="H107" s="25"/>
    </row>
    <row r="108" spans="1:8" s="28" customFormat="1">
      <c r="A108" s="37"/>
      <c r="F108" s="25"/>
      <c r="G108" s="25"/>
      <c r="H108" s="25"/>
    </row>
    <row r="109" spans="1:8" s="28" customFormat="1">
      <c r="A109" s="37"/>
      <c r="F109" s="25"/>
      <c r="G109" s="25"/>
      <c r="H109" s="25"/>
    </row>
    <row r="110" spans="1:8" s="28" customFormat="1">
      <c r="A110" s="37"/>
      <c r="F110" s="25"/>
      <c r="G110" s="25"/>
      <c r="H110" s="25"/>
    </row>
    <row r="111" spans="1:8" s="28" customFormat="1">
      <c r="A111" s="37"/>
      <c r="F111" s="25"/>
      <c r="G111" s="25"/>
      <c r="H111" s="25"/>
    </row>
    <row r="112" spans="1:8" s="28" customFormat="1">
      <c r="A112" s="37"/>
      <c r="F112" s="25"/>
      <c r="G112" s="25"/>
      <c r="H112" s="25"/>
    </row>
    <row r="113" spans="1:8" s="28" customFormat="1">
      <c r="A113" s="37"/>
      <c r="F113" s="25"/>
      <c r="G113" s="25"/>
      <c r="H113" s="25"/>
    </row>
    <row r="114" spans="1:8" s="28" customFormat="1">
      <c r="A114" s="37"/>
      <c r="F114" s="25"/>
      <c r="G114" s="25"/>
      <c r="H114" s="25"/>
    </row>
    <row r="115" spans="1:8" s="28" customFormat="1">
      <c r="A115" s="37"/>
      <c r="F115" s="25"/>
      <c r="G115" s="25"/>
      <c r="H115" s="25"/>
    </row>
    <row r="116" spans="1:8" s="28" customFormat="1">
      <c r="A116" s="37"/>
      <c r="F116" s="25"/>
      <c r="G116" s="25"/>
      <c r="H116" s="25"/>
    </row>
    <row r="117" spans="1:8" s="28" customFormat="1">
      <c r="A117" s="37"/>
      <c r="F117" s="25"/>
      <c r="G117" s="25"/>
      <c r="H117" s="25"/>
    </row>
    <row r="118" spans="1:8" s="28" customFormat="1">
      <c r="A118" s="37"/>
      <c r="F118" s="25"/>
      <c r="G118" s="25"/>
      <c r="H118" s="25"/>
    </row>
    <row r="119" spans="1:8" s="28" customFormat="1">
      <c r="A119" s="37"/>
      <c r="F119" s="25"/>
      <c r="G119" s="25"/>
      <c r="H119" s="25"/>
    </row>
    <row r="120" spans="1:8" s="28" customFormat="1">
      <c r="A120" s="37"/>
      <c r="F120" s="25"/>
      <c r="G120" s="25"/>
      <c r="H120" s="25"/>
    </row>
    <row r="121" spans="1:8" s="28" customFormat="1">
      <c r="A121" s="37"/>
      <c r="F121" s="25"/>
      <c r="G121" s="25"/>
      <c r="H121" s="25"/>
    </row>
    <row r="122" spans="1:8" s="28" customFormat="1">
      <c r="A122" s="37"/>
      <c r="F122" s="25"/>
      <c r="G122" s="25"/>
      <c r="H122" s="25"/>
    </row>
    <row r="123" spans="1:8" s="28" customFormat="1">
      <c r="A123" s="37"/>
      <c r="F123" s="25"/>
      <c r="G123" s="25"/>
      <c r="H123" s="25"/>
    </row>
    <row r="124" spans="1:8" s="28" customFormat="1">
      <c r="A124" s="37"/>
      <c r="F124" s="25"/>
      <c r="G124" s="25"/>
      <c r="H124" s="25"/>
    </row>
    <row r="125" spans="1:8" s="28" customFormat="1">
      <c r="A125" s="37"/>
      <c r="F125" s="25"/>
      <c r="G125" s="25"/>
      <c r="H125" s="25"/>
    </row>
    <row r="126" spans="1:8" s="28" customFormat="1">
      <c r="A126" s="37"/>
      <c r="F126" s="25"/>
      <c r="G126" s="25"/>
      <c r="H126" s="25"/>
    </row>
    <row r="127" spans="1:8" s="28" customFormat="1">
      <c r="A127" s="37"/>
      <c r="F127" s="25"/>
      <c r="G127" s="25"/>
      <c r="H127" s="25"/>
    </row>
    <row r="128" spans="1:8" s="28" customFormat="1">
      <c r="A128" s="37"/>
      <c r="F128" s="25"/>
      <c r="G128" s="25"/>
      <c r="H128" s="25"/>
    </row>
    <row r="129" spans="1:8" s="28" customFormat="1">
      <c r="A129" s="37"/>
      <c r="F129" s="25"/>
      <c r="G129" s="25"/>
      <c r="H129" s="25"/>
    </row>
    <row r="130" spans="1:8" s="28" customFormat="1">
      <c r="A130" s="37"/>
      <c r="F130" s="25"/>
      <c r="G130" s="25"/>
      <c r="H130" s="25"/>
    </row>
    <row r="131" spans="1:8" s="28" customFormat="1">
      <c r="A131" s="37"/>
      <c r="F131" s="25"/>
      <c r="G131" s="25"/>
      <c r="H131" s="25"/>
    </row>
    <row r="132" spans="1:8" s="28" customFormat="1">
      <c r="A132" s="37"/>
      <c r="F132" s="25"/>
      <c r="G132" s="25"/>
      <c r="H132" s="25"/>
    </row>
    <row r="133" spans="1:8" s="28" customFormat="1">
      <c r="A133" s="37"/>
      <c r="F133" s="25"/>
      <c r="G133" s="25"/>
      <c r="H133" s="25"/>
    </row>
    <row r="134" spans="1:8" s="28" customFormat="1">
      <c r="A134" s="37"/>
      <c r="F134" s="25"/>
      <c r="G134" s="25"/>
      <c r="H134" s="25"/>
    </row>
    <row r="135" spans="1:8" s="28" customFormat="1">
      <c r="A135" s="37"/>
      <c r="F135" s="25"/>
      <c r="G135" s="25"/>
      <c r="H135" s="25"/>
    </row>
    <row r="136" spans="1:8" s="28" customFormat="1">
      <c r="A136" s="37"/>
      <c r="F136" s="25"/>
      <c r="G136" s="25"/>
      <c r="H136" s="25"/>
    </row>
    <row r="137" spans="1:8" s="28" customFormat="1">
      <c r="A137" s="37"/>
      <c r="F137" s="25"/>
      <c r="G137" s="25"/>
      <c r="H137" s="25"/>
    </row>
    <row r="138" spans="1:8" s="28" customFormat="1">
      <c r="A138" s="37"/>
      <c r="F138" s="25"/>
      <c r="G138" s="25"/>
      <c r="H138" s="25"/>
    </row>
    <row r="139" spans="1:8" s="28" customFormat="1">
      <c r="A139" s="37"/>
      <c r="F139" s="25"/>
      <c r="G139" s="25"/>
      <c r="H139" s="25"/>
    </row>
    <row r="140" spans="1:8" s="28" customFormat="1">
      <c r="A140" s="37"/>
      <c r="F140" s="25"/>
      <c r="G140" s="25"/>
      <c r="H140" s="25"/>
    </row>
    <row r="141" spans="1:8" s="28" customFormat="1">
      <c r="A141" s="37"/>
      <c r="F141" s="25"/>
      <c r="G141" s="25"/>
      <c r="H141" s="25"/>
    </row>
    <row r="142" spans="1:8" s="28" customFormat="1">
      <c r="A142" s="37"/>
      <c r="F142" s="25"/>
      <c r="G142" s="25"/>
      <c r="H142" s="25"/>
    </row>
    <row r="143" spans="1:8" s="28" customFormat="1">
      <c r="A143" s="37"/>
      <c r="F143" s="25"/>
      <c r="G143" s="25"/>
      <c r="H143" s="25"/>
    </row>
    <row r="144" spans="1:8" s="28" customFormat="1">
      <c r="A144" s="37"/>
      <c r="F144" s="25"/>
      <c r="G144" s="25"/>
      <c r="H144" s="25"/>
    </row>
    <row r="145" spans="1:8" s="28" customFormat="1">
      <c r="A145" s="37"/>
      <c r="F145" s="25"/>
      <c r="G145" s="25"/>
      <c r="H145" s="25"/>
    </row>
    <row r="146" spans="1:8" s="28" customFormat="1">
      <c r="A146" s="37"/>
      <c r="F146" s="25"/>
      <c r="G146" s="25"/>
      <c r="H146" s="25"/>
    </row>
    <row r="147" spans="1:8" s="28" customFormat="1">
      <c r="A147" s="37"/>
      <c r="F147" s="25"/>
      <c r="G147" s="25"/>
      <c r="H147" s="25"/>
    </row>
    <row r="148" spans="1:8" s="28" customFormat="1">
      <c r="A148" s="37"/>
      <c r="F148" s="25"/>
      <c r="G148" s="25"/>
      <c r="H148" s="25"/>
    </row>
    <row r="149" spans="1:8" s="28" customFormat="1">
      <c r="A149" s="37"/>
      <c r="F149" s="25"/>
      <c r="G149" s="25"/>
      <c r="H149" s="25"/>
    </row>
    <row r="150" spans="1:8" s="28" customFormat="1">
      <c r="A150" s="37"/>
      <c r="F150" s="25"/>
      <c r="G150" s="25"/>
      <c r="H150" s="25"/>
    </row>
    <row r="151" spans="1:8" s="28" customFormat="1">
      <c r="A151" s="37"/>
      <c r="F151" s="25"/>
      <c r="G151" s="25"/>
      <c r="H151" s="25"/>
    </row>
    <row r="152" spans="1:8" s="28" customFormat="1">
      <c r="A152" s="37"/>
      <c r="F152" s="25"/>
      <c r="G152" s="25"/>
      <c r="H152" s="25"/>
    </row>
    <row r="153" spans="1:8" s="28" customFormat="1">
      <c r="A153" s="37"/>
      <c r="F153" s="25"/>
      <c r="G153" s="25"/>
      <c r="H153" s="25"/>
    </row>
    <row r="154" spans="1:8" s="28" customFormat="1">
      <c r="A154" s="37"/>
      <c r="F154" s="25"/>
      <c r="G154" s="25"/>
      <c r="H154" s="25"/>
    </row>
    <row r="155" spans="1:8" s="28" customFormat="1">
      <c r="A155" s="37"/>
      <c r="F155" s="25"/>
      <c r="G155" s="25"/>
      <c r="H155" s="25"/>
    </row>
    <row r="156" spans="1:8" s="28" customFormat="1">
      <c r="A156" s="37"/>
      <c r="F156" s="25"/>
      <c r="G156" s="25"/>
      <c r="H156" s="25"/>
    </row>
    <row r="157" spans="1:8" s="28" customFormat="1">
      <c r="A157" s="37"/>
      <c r="F157" s="25"/>
      <c r="G157" s="25"/>
      <c r="H157" s="25"/>
    </row>
    <row r="158" spans="1:8" s="28" customFormat="1">
      <c r="A158" s="37"/>
      <c r="F158" s="25"/>
      <c r="G158" s="25"/>
      <c r="H158" s="25"/>
    </row>
    <row r="159" spans="1:8" s="28" customFormat="1">
      <c r="A159" s="37"/>
      <c r="F159" s="25"/>
      <c r="G159" s="25"/>
      <c r="H159" s="25"/>
    </row>
    <row r="160" spans="1:8" s="28" customFormat="1">
      <c r="A160" s="37"/>
      <c r="F160" s="25"/>
      <c r="G160" s="25"/>
      <c r="H160" s="25"/>
    </row>
    <row r="161" spans="1:8" s="28" customFormat="1">
      <c r="A161" s="37"/>
      <c r="F161" s="25"/>
      <c r="G161" s="25"/>
      <c r="H161" s="25"/>
    </row>
    <row r="162" spans="1:8" s="28" customFormat="1">
      <c r="A162" s="37"/>
      <c r="F162" s="25"/>
      <c r="G162" s="25"/>
      <c r="H162" s="25"/>
    </row>
    <row r="163" spans="1:8" s="28" customFormat="1">
      <c r="A163" s="37"/>
      <c r="F163" s="25"/>
      <c r="G163" s="25"/>
      <c r="H163" s="25"/>
    </row>
    <row r="164" spans="1:8" s="28" customFormat="1">
      <c r="A164" s="37"/>
      <c r="F164" s="25"/>
      <c r="G164" s="25"/>
      <c r="H164" s="25"/>
    </row>
    <row r="165" spans="1:8" s="28" customFormat="1">
      <c r="A165" s="37"/>
      <c r="F165" s="25"/>
      <c r="G165" s="25"/>
      <c r="H165" s="25"/>
    </row>
    <row r="166" spans="1:8" s="28" customFormat="1">
      <c r="A166" s="37"/>
      <c r="F166" s="25"/>
      <c r="G166" s="25"/>
      <c r="H166" s="25"/>
    </row>
    <row r="167" spans="1:8" s="28" customFormat="1">
      <c r="A167" s="37"/>
      <c r="F167" s="25"/>
      <c r="G167" s="25"/>
      <c r="H167" s="25"/>
    </row>
    <row r="168" spans="1:8" s="28" customFormat="1">
      <c r="A168" s="37"/>
      <c r="F168" s="25"/>
      <c r="G168" s="25"/>
      <c r="H168" s="25"/>
    </row>
    <row r="169" spans="1:8" s="28" customFormat="1">
      <c r="A169" s="37"/>
      <c r="F169" s="25"/>
      <c r="G169" s="25"/>
      <c r="H169" s="25"/>
    </row>
    <row r="170" spans="1:8" s="28" customFormat="1">
      <c r="A170" s="37"/>
      <c r="F170" s="25"/>
      <c r="G170" s="25"/>
      <c r="H170" s="25"/>
    </row>
    <row r="171" spans="1:8" s="28" customFormat="1">
      <c r="A171" s="37"/>
      <c r="F171" s="25"/>
      <c r="G171" s="25"/>
      <c r="H171" s="25"/>
    </row>
    <row r="172" spans="1:8" s="28" customFormat="1">
      <c r="A172" s="37"/>
      <c r="F172" s="25"/>
      <c r="G172" s="25"/>
      <c r="H172" s="25"/>
    </row>
    <row r="173" spans="1:8" s="28" customFormat="1">
      <c r="A173" s="37"/>
      <c r="F173" s="25"/>
      <c r="G173" s="25"/>
      <c r="H173" s="25"/>
    </row>
    <row r="174" spans="1:8" s="28" customFormat="1">
      <c r="A174" s="37"/>
      <c r="F174" s="25"/>
      <c r="G174" s="25"/>
      <c r="H174" s="25"/>
    </row>
    <row r="175" spans="1:8" s="28" customFormat="1">
      <c r="A175" s="37"/>
      <c r="F175" s="25"/>
      <c r="G175" s="25"/>
      <c r="H175" s="25"/>
    </row>
    <row r="176" spans="1:8" s="28" customFormat="1">
      <c r="A176" s="37"/>
      <c r="F176" s="25"/>
      <c r="G176" s="25"/>
      <c r="H176" s="25"/>
    </row>
    <row r="177" spans="1:8" s="28" customFormat="1">
      <c r="A177" s="37"/>
      <c r="F177" s="25"/>
      <c r="G177" s="25"/>
      <c r="H177" s="25"/>
    </row>
    <row r="178" spans="1:8" s="28" customFormat="1">
      <c r="A178" s="37"/>
      <c r="F178" s="25"/>
      <c r="G178" s="25"/>
      <c r="H178" s="25"/>
    </row>
    <row r="179" spans="1:8" s="28" customFormat="1">
      <c r="A179" s="37"/>
      <c r="F179" s="25"/>
      <c r="G179" s="25"/>
      <c r="H179" s="25"/>
    </row>
    <row r="180" spans="1:8" s="28" customFormat="1">
      <c r="A180" s="37"/>
      <c r="F180" s="25"/>
      <c r="G180" s="25"/>
      <c r="H180" s="25"/>
    </row>
    <row r="181" spans="1:8" s="28" customFormat="1">
      <c r="A181" s="37"/>
      <c r="F181" s="25"/>
      <c r="G181" s="25"/>
      <c r="H181" s="25"/>
    </row>
    <row r="182" spans="1:8" s="28" customFormat="1">
      <c r="A182" s="37"/>
      <c r="F182" s="25"/>
      <c r="G182" s="25"/>
      <c r="H182" s="25"/>
    </row>
    <row r="183" spans="1:8" s="28" customFormat="1">
      <c r="A183" s="37"/>
      <c r="F183" s="25"/>
      <c r="G183" s="25"/>
      <c r="H183" s="25"/>
    </row>
    <row r="184" spans="1:8" s="28" customFormat="1">
      <c r="A184" s="37"/>
      <c r="F184" s="25"/>
      <c r="G184" s="25"/>
      <c r="H184" s="25"/>
    </row>
    <row r="185" spans="1:8" s="28" customFormat="1">
      <c r="A185" s="37"/>
      <c r="F185" s="25"/>
      <c r="G185" s="25"/>
      <c r="H185" s="25"/>
    </row>
    <row r="186" spans="1:8" s="28" customFormat="1">
      <c r="A186" s="37"/>
      <c r="F186" s="25"/>
      <c r="G186" s="25"/>
      <c r="H186" s="25"/>
    </row>
    <row r="187" spans="1:8" s="28" customFormat="1">
      <c r="A187" s="37"/>
      <c r="F187" s="25"/>
      <c r="G187" s="25"/>
      <c r="H187" s="25"/>
    </row>
    <row r="188" spans="1:8" s="28" customFormat="1">
      <c r="A188" s="37"/>
      <c r="F188" s="25"/>
      <c r="G188" s="25"/>
      <c r="H188" s="25"/>
    </row>
    <row r="189" spans="1:8" s="28" customFormat="1">
      <c r="A189" s="37"/>
      <c r="F189" s="25"/>
      <c r="G189" s="25"/>
      <c r="H189" s="25"/>
    </row>
    <row r="190" spans="1:8" s="28" customFormat="1">
      <c r="A190" s="37"/>
      <c r="F190" s="25"/>
      <c r="G190" s="25"/>
      <c r="H190" s="25"/>
    </row>
    <row r="191" spans="1:8" s="28" customFormat="1">
      <c r="A191" s="37"/>
      <c r="F191" s="25"/>
      <c r="G191" s="25"/>
      <c r="H191" s="25"/>
    </row>
    <row r="192" spans="1:8" s="28" customFormat="1">
      <c r="A192" s="37"/>
      <c r="F192" s="25"/>
      <c r="G192" s="25"/>
      <c r="H192" s="25"/>
    </row>
    <row r="193" spans="1:8" s="28" customFormat="1">
      <c r="A193" s="37"/>
      <c r="F193" s="25"/>
      <c r="G193" s="25"/>
      <c r="H193" s="25"/>
    </row>
    <row r="194" spans="1:8" s="28" customFormat="1">
      <c r="A194" s="37"/>
      <c r="F194" s="25"/>
      <c r="G194" s="25"/>
      <c r="H194" s="25"/>
    </row>
    <row r="195" spans="1:8" s="28" customFormat="1">
      <c r="A195" s="25"/>
      <c r="F195" s="25"/>
      <c r="G195" s="25"/>
      <c r="H195" s="25"/>
    </row>
  </sheetData>
  <mergeCells count="6">
    <mergeCell ref="A9:F9"/>
    <mergeCell ref="A20:F20"/>
    <mergeCell ref="A4:F4"/>
    <mergeCell ref="A6:A7"/>
    <mergeCell ref="B6:B7"/>
    <mergeCell ref="C6:F6"/>
  </mergeCells>
  <phoneticPr fontId="3" type="noConversion"/>
  <pageMargins left="0.70866141732283472" right="0.19685039370078741" top="0.78740157480314965" bottom="0.78740157480314965" header="0.19685039370078741" footer="0.11811023622047245"/>
  <pageSetup paperSize="9" scale="59" fitToHeight="0" orientation="portrait" verticalDpi="300" r:id="rId1"/>
  <headerFooter alignWithMargins="0">
    <oddHeader>&amp;C&amp;"Times New Roman,обычный"&amp;14 7&amp;R&amp;"Times New Roman,обычный"&amp;14Продовження додатка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4:F86"/>
  <sheetViews>
    <sheetView view="pageBreakPreview" topLeftCell="A19" zoomScale="75" zoomScaleNormal="75" zoomScaleSheetLayoutView="75" workbookViewId="0">
      <selection activeCell="E65" sqref="E65"/>
    </sheetView>
  </sheetViews>
  <sheetFormatPr defaultColWidth="9.109375" defaultRowHeight="18" outlineLevelRow="1"/>
  <cols>
    <col min="1" max="1" width="83.109375" style="2" customWidth="1"/>
    <col min="2" max="2" width="10.6640625" style="2" customWidth="1"/>
    <col min="3" max="4" width="16.33203125" style="2" customWidth="1"/>
    <col min="5" max="5" width="18.6640625" style="2" customWidth="1"/>
    <col min="6" max="6" width="16" style="2" customWidth="1"/>
    <col min="7" max="16384" width="9.109375" style="2"/>
  </cols>
  <sheetData>
    <row r="4" spans="1:6">
      <c r="A4" s="248" t="s">
        <v>185</v>
      </c>
      <c r="B4" s="248"/>
      <c r="C4" s="248"/>
      <c r="D4" s="248"/>
      <c r="E4" s="248"/>
      <c r="F4" s="248"/>
    </row>
    <row r="5" spans="1:6" outlineLevel="1">
      <c r="A5" s="17"/>
      <c r="B5" s="17"/>
      <c r="C5" s="17"/>
      <c r="D5" s="17"/>
      <c r="E5" s="17"/>
      <c r="F5" s="17"/>
    </row>
    <row r="6" spans="1:6" ht="34.5" customHeight="1">
      <c r="A6" s="275" t="s">
        <v>92</v>
      </c>
      <c r="B6" s="277" t="s">
        <v>0</v>
      </c>
      <c r="C6" s="258" t="s">
        <v>321</v>
      </c>
      <c r="D6" s="259"/>
      <c r="E6" s="259"/>
      <c r="F6" s="260"/>
    </row>
    <row r="7" spans="1:6" ht="47.25" customHeight="1">
      <c r="A7" s="276"/>
      <c r="B7" s="277"/>
      <c r="C7" s="183" t="s">
        <v>317</v>
      </c>
      <c r="D7" s="183" t="s">
        <v>318</v>
      </c>
      <c r="E7" s="183" t="s">
        <v>319</v>
      </c>
      <c r="F7" s="183" t="s">
        <v>320</v>
      </c>
    </row>
    <row r="8" spans="1:6" ht="18" customHeight="1">
      <c r="A8" s="6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</row>
    <row r="9" spans="1:6" s="36" customFormat="1" ht="30.75" customHeight="1">
      <c r="A9" s="270" t="s">
        <v>70</v>
      </c>
      <c r="B9" s="270"/>
      <c r="C9" s="270"/>
      <c r="D9" s="270"/>
      <c r="E9" s="270"/>
      <c r="F9" s="270"/>
    </row>
    <row r="10" spans="1:6" ht="20.100000000000001" customHeight="1">
      <c r="A10" s="111" t="s">
        <v>186</v>
      </c>
      <c r="B10" s="112">
        <v>3000</v>
      </c>
      <c r="C10" s="68">
        <f>C11+C12+C14+C16+C17+C18+C22</f>
        <v>0</v>
      </c>
      <c r="D10" s="68">
        <f t="shared" ref="D10" si="0">D11+D12+D14+D16+D17+D18+D22</f>
        <v>0</v>
      </c>
      <c r="E10" s="68"/>
      <c r="F10" s="68"/>
    </row>
    <row r="11" spans="1:6" ht="20.100000000000001" customHeight="1">
      <c r="A11" s="114" t="s">
        <v>187</v>
      </c>
      <c r="B11" s="113">
        <v>3010</v>
      </c>
      <c r="C11" s="74"/>
      <c r="D11" s="74"/>
      <c r="E11" s="74"/>
      <c r="F11" s="74"/>
    </row>
    <row r="12" spans="1:6" ht="20.100000000000001" customHeight="1">
      <c r="A12" s="114" t="s">
        <v>188</v>
      </c>
      <c r="B12" s="113">
        <v>3020</v>
      </c>
      <c r="C12" s="74"/>
      <c r="D12" s="74"/>
      <c r="E12" s="74"/>
      <c r="F12" s="74"/>
    </row>
    <row r="13" spans="1:6" ht="20.100000000000001" customHeight="1">
      <c r="A13" s="114" t="s">
        <v>189</v>
      </c>
      <c r="B13" s="113">
        <v>3030</v>
      </c>
      <c r="C13" s="74"/>
      <c r="D13" s="74"/>
      <c r="E13" s="74"/>
      <c r="F13" s="74"/>
    </row>
    <row r="14" spans="1:6" ht="20.100000000000001" customHeight="1">
      <c r="A14" s="114" t="s">
        <v>190</v>
      </c>
      <c r="B14" s="113">
        <v>3040</v>
      </c>
      <c r="C14" s="74"/>
      <c r="D14" s="74"/>
      <c r="E14" s="74"/>
      <c r="F14" s="74"/>
    </row>
    <row r="15" spans="1:6" ht="20.100000000000001" customHeight="1">
      <c r="A15" s="114" t="s">
        <v>191</v>
      </c>
      <c r="B15" s="113">
        <v>3041</v>
      </c>
      <c r="C15" s="74"/>
      <c r="D15" s="74"/>
      <c r="E15" s="74"/>
      <c r="F15" s="74"/>
    </row>
    <row r="16" spans="1:6" ht="20.100000000000001" customHeight="1">
      <c r="A16" s="114" t="s">
        <v>194</v>
      </c>
      <c r="B16" s="113">
        <v>3042</v>
      </c>
      <c r="C16" s="74"/>
      <c r="D16" s="74"/>
      <c r="E16" s="74"/>
      <c r="F16" s="74"/>
    </row>
    <row r="17" spans="1:6" ht="21.75" customHeight="1">
      <c r="A17" s="114" t="s">
        <v>192</v>
      </c>
      <c r="B17" s="113">
        <v>3050</v>
      </c>
      <c r="C17" s="74"/>
      <c r="D17" s="74"/>
      <c r="E17" s="74"/>
      <c r="F17" s="74"/>
    </row>
    <row r="18" spans="1:6" ht="21" customHeight="1">
      <c r="A18" s="114" t="s">
        <v>49</v>
      </c>
      <c r="B18" s="113">
        <v>3060</v>
      </c>
      <c r="C18" s="74">
        <f>C19+C20+C21</f>
        <v>0</v>
      </c>
      <c r="D18" s="74">
        <f t="shared" ref="D18" si="1">D19+D20+D21</f>
        <v>0</v>
      </c>
      <c r="E18" s="74"/>
      <c r="F18" s="74"/>
    </row>
    <row r="19" spans="1:6" ht="20.100000000000001" customHeight="1">
      <c r="A19" s="114" t="s">
        <v>47</v>
      </c>
      <c r="B19" s="113">
        <v>3061</v>
      </c>
      <c r="C19" s="74"/>
      <c r="D19" s="74"/>
      <c r="E19" s="74"/>
      <c r="F19" s="74"/>
    </row>
    <row r="20" spans="1:6" ht="20.100000000000001" customHeight="1">
      <c r="A20" s="114" t="s">
        <v>193</v>
      </c>
      <c r="B20" s="113">
        <v>3062</v>
      </c>
      <c r="C20" s="74"/>
      <c r="D20" s="74"/>
      <c r="E20" s="74"/>
      <c r="F20" s="74"/>
    </row>
    <row r="21" spans="1:6" ht="20.100000000000001" customHeight="1">
      <c r="A21" s="114" t="s">
        <v>60</v>
      </c>
      <c r="B21" s="113">
        <v>3063</v>
      </c>
      <c r="C21" s="74"/>
      <c r="D21" s="74"/>
      <c r="E21" s="74"/>
      <c r="F21" s="74"/>
    </row>
    <row r="22" spans="1:6" ht="20.100000000000001" customHeight="1">
      <c r="A22" s="114" t="s">
        <v>194</v>
      </c>
      <c r="B22" s="113">
        <v>3070</v>
      </c>
      <c r="C22" s="74"/>
      <c r="D22" s="74"/>
      <c r="E22" s="74"/>
      <c r="F22" s="74"/>
    </row>
    <row r="23" spans="1:6" ht="20.100000000000001" customHeight="1">
      <c r="A23" s="111" t="s">
        <v>195</v>
      </c>
      <c r="B23" s="112">
        <v>3100</v>
      </c>
      <c r="C23" s="68">
        <f>C24+C25+C26+C27+C31+C37+C38</f>
        <v>0</v>
      </c>
      <c r="D23" s="68">
        <f>D24+D25+D26+D27+D31+D37+D38</f>
        <v>0</v>
      </c>
      <c r="E23" s="68"/>
      <c r="F23" s="68"/>
    </row>
    <row r="24" spans="1:6" ht="18.75" customHeight="1">
      <c r="A24" s="114" t="s">
        <v>196</v>
      </c>
      <c r="B24" s="113">
        <v>3110</v>
      </c>
      <c r="C24" s="74"/>
      <c r="D24" s="74"/>
      <c r="E24" s="74"/>
      <c r="F24" s="74"/>
    </row>
    <row r="25" spans="1:6" ht="20.100000000000001" customHeight="1">
      <c r="A25" s="114" t="s">
        <v>197</v>
      </c>
      <c r="B25" s="113">
        <v>3120</v>
      </c>
      <c r="C25" s="74"/>
      <c r="D25" s="74"/>
      <c r="E25" s="74"/>
      <c r="F25" s="74"/>
    </row>
    <row r="26" spans="1:6" ht="20.100000000000001" customHeight="1">
      <c r="A26" s="114" t="s">
        <v>5</v>
      </c>
      <c r="B26" s="113">
        <v>3130</v>
      </c>
      <c r="C26" s="74"/>
      <c r="D26" s="74"/>
      <c r="E26" s="74"/>
      <c r="F26" s="74"/>
    </row>
    <row r="27" spans="1:6" ht="20.100000000000001" customHeight="1">
      <c r="A27" s="114" t="s">
        <v>48</v>
      </c>
      <c r="B27" s="113">
        <v>3140</v>
      </c>
      <c r="C27" s="74">
        <f>C28+C29+C30</f>
        <v>0</v>
      </c>
      <c r="D27" s="74">
        <f t="shared" ref="D27" si="2">D28+D29+D30</f>
        <v>0</v>
      </c>
      <c r="E27" s="74"/>
      <c r="F27" s="74"/>
    </row>
    <row r="28" spans="1:6" ht="20.100000000000001" customHeight="1">
      <c r="A28" s="114" t="s">
        <v>47</v>
      </c>
      <c r="B28" s="113">
        <v>3141</v>
      </c>
      <c r="C28" s="74"/>
      <c r="D28" s="74"/>
      <c r="E28" s="74"/>
      <c r="F28" s="74"/>
    </row>
    <row r="29" spans="1:6" ht="20.100000000000001" customHeight="1">
      <c r="A29" s="114" t="s">
        <v>193</v>
      </c>
      <c r="B29" s="113">
        <v>3142</v>
      </c>
      <c r="C29" s="74"/>
      <c r="D29" s="74"/>
      <c r="E29" s="74"/>
      <c r="F29" s="74"/>
    </row>
    <row r="30" spans="1:6" ht="20.100000000000001" customHeight="1">
      <c r="A30" s="114" t="s">
        <v>60</v>
      </c>
      <c r="B30" s="113">
        <v>3143</v>
      </c>
      <c r="C30" s="74"/>
      <c r="D30" s="74"/>
      <c r="E30" s="74"/>
      <c r="F30" s="74"/>
    </row>
    <row r="31" spans="1:6" ht="39" customHeight="1">
      <c r="A31" s="114" t="s">
        <v>198</v>
      </c>
      <c r="B31" s="113">
        <v>3150</v>
      </c>
      <c r="C31" s="74">
        <f>C32+C33+C34+C35+C36</f>
        <v>0</v>
      </c>
      <c r="D31" s="74">
        <f>D32+D33+D34+D35+D36</f>
        <v>0</v>
      </c>
      <c r="E31" s="74"/>
      <c r="F31" s="74"/>
    </row>
    <row r="32" spans="1:6" ht="20.100000000000001" customHeight="1">
      <c r="A32" s="114" t="s">
        <v>172</v>
      </c>
      <c r="B32" s="113">
        <v>3151</v>
      </c>
      <c r="C32" s="74"/>
      <c r="D32" s="74"/>
      <c r="E32" s="74"/>
      <c r="F32" s="74"/>
    </row>
    <row r="33" spans="1:6" ht="20.100000000000001" customHeight="1">
      <c r="A33" s="114" t="s">
        <v>199</v>
      </c>
      <c r="B33" s="113">
        <v>3152</v>
      </c>
      <c r="C33" s="74"/>
      <c r="D33" s="74"/>
      <c r="E33" s="74"/>
      <c r="F33" s="74"/>
    </row>
    <row r="34" spans="1:6" ht="20.100000000000001" customHeight="1">
      <c r="A34" s="114" t="s">
        <v>44</v>
      </c>
      <c r="B34" s="113">
        <v>3155</v>
      </c>
      <c r="C34" s="74"/>
      <c r="D34" s="74"/>
      <c r="E34" s="74"/>
      <c r="F34" s="74"/>
    </row>
    <row r="35" spans="1:6" ht="20.100000000000001" customHeight="1">
      <c r="A35" s="114" t="s">
        <v>200</v>
      </c>
      <c r="B35" s="113">
        <v>3156</v>
      </c>
      <c r="C35" s="74"/>
      <c r="D35" s="74"/>
      <c r="E35" s="74"/>
      <c r="F35" s="74"/>
    </row>
    <row r="36" spans="1:6" ht="20.100000000000001" customHeight="1">
      <c r="A36" s="114" t="s">
        <v>46</v>
      </c>
      <c r="B36" s="113">
        <v>3157</v>
      </c>
      <c r="C36" s="74"/>
      <c r="D36" s="74"/>
      <c r="E36" s="74"/>
      <c r="F36" s="74"/>
    </row>
    <row r="37" spans="1:6" ht="21" customHeight="1">
      <c r="A37" s="114" t="s">
        <v>201</v>
      </c>
      <c r="B37" s="113">
        <v>3160</v>
      </c>
      <c r="C37" s="74"/>
      <c r="D37" s="74"/>
      <c r="E37" s="74"/>
      <c r="F37" s="74"/>
    </row>
    <row r="38" spans="1:6" ht="20.100000000000001" customHeight="1">
      <c r="A38" s="114" t="s">
        <v>202</v>
      </c>
      <c r="B38" s="126">
        <v>3170</v>
      </c>
      <c r="C38" s="138"/>
      <c r="D38" s="138"/>
      <c r="E38" s="138"/>
      <c r="F38" s="138"/>
    </row>
    <row r="39" spans="1:6" ht="20.100000000000001" customHeight="1">
      <c r="A39" s="111" t="s">
        <v>203</v>
      </c>
      <c r="B39" s="112">
        <v>3195</v>
      </c>
      <c r="C39" s="139">
        <f>C10-C23</f>
        <v>0</v>
      </c>
      <c r="D39" s="139">
        <f>D10-D23</f>
        <v>0</v>
      </c>
      <c r="E39" s="139"/>
      <c r="F39" s="139"/>
    </row>
    <row r="40" spans="1:6" ht="32.25" customHeight="1">
      <c r="A40" s="273" t="s">
        <v>204</v>
      </c>
      <c r="B40" s="274"/>
      <c r="C40" s="274"/>
      <c r="D40" s="274"/>
      <c r="E40" s="274"/>
      <c r="F40" s="274"/>
    </row>
    <row r="41" spans="1:6" ht="20.100000000000001" customHeight="1">
      <c r="A41" s="111" t="s">
        <v>205</v>
      </c>
      <c r="B41" s="112">
        <v>3200</v>
      </c>
      <c r="C41" s="68">
        <f>C42+C44+C45+C46+C47+C48</f>
        <v>0</v>
      </c>
      <c r="D41" s="68">
        <f t="shared" ref="D41" si="3">D42+D44+D45+D46+D47+D48</f>
        <v>0</v>
      </c>
      <c r="E41" s="68"/>
      <c r="F41" s="68"/>
    </row>
    <row r="42" spans="1:6" ht="20.100000000000001" customHeight="1">
      <c r="A42" s="114" t="s">
        <v>206</v>
      </c>
      <c r="B42" s="113">
        <v>3210</v>
      </c>
      <c r="C42" s="74"/>
      <c r="D42" s="74"/>
      <c r="E42" s="74"/>
      <c r="F42" s="74"/>
    </row>
    <row r="43" spans="1:6" ht="20.100000000000001" customHeight="1">
      <c r="A43" s="114" t="s">
        <v>207</v>
      </c>
      <c r="B43" s="113">
        <v>3215</v>
      </c>
      <c r="C43" s="74"/>
      <c r="D43" s="74"/>
      <c r="E43" s="74"/>
      <c r="F43" s="74"/>
    </row>
    <row r="44" spans="1:6" ht="20.100000000000001" customHeight="1">
      <c r="A44" s="114" t="s">
        <v>208</v>
      </c>
      <c r="B44" s="113">
        <v>3220</v>
      </c>
      <c r="C44" s="74"/>
      <c r="D44" s="74"/>
      <c r="E44" s="74"/>
      <c r="F44" s="74"/>
    </row>
    <row r="45" spans="1:6" ht="20.100000000000001" customHeight="1">
      <c r="A45" s="114" t="s">
        <v>209</v>
      </c>
      <c r="B45" s="113">
        <v>3225</v>
      </c>
      <c r="C45" s="74"/>
      <c r="D45" s="74"/>
      <c r="E45" s="74"/>
      <c r="F45" s="74"/>
    </row>
    <row r="46" spans="1:6" ht="20.100000000000001" customHeight="1">
      <c r="A46" s="114" t="s">
        <v>210</v>
      </c>
      <c r="B46" s="113">
        <v>3230</v>
      </c>
      <c r="C46" s="74"/>
      <c r="D46" s="74"/>
      <c r="E46" s="74"/>
      <c r="F46" s="74"/>
    </row>
    <row r="47" spans="1:6" s="4" customFormat="1" ht="20.100000000000001" customHeight="1">
      <c r="A47" s="114" t="s">
        <v>71</v>
      </c>
      <c r="B47" s="113">
        <v>3235</v>
      </c>
      <c r="C47" s="74"/>
      <c r="D47" s="74"/>
      <c r="E47" s="74"/>
      <c r="F47" s="74"/>
    </row>
    <row r="48" spans="1:6" s="61" customFormat="1" ht="20.100000000000001" customHeight="1">
      <c r="A48" s="114" t="s">
        <v>194</v>
      </c>
      <c r="B48" s="113">
        <v>3240</v>
      </c>
      <c r="C48" s="74"/>
      <c r="D48" s="74"/>
      <c r="E48" s="74"/>
      <c r="F48" s="74"/>
    </row>
    <row r="49" spans="1:6" s="4" customFormat="1" ht="20.100000000000001" customHeight="1">
      <c r="A49" s="111" t="s">
        <v>211</v>
      </c>
      <c r="B49" s="112">
        <v>3255</v>
      </c>
      <c r="C49" s="68">
        <f>C50+C52+C57+C58</f>
        <v>0</v>
      </c>
      <c r="D49" s="68">
        <f t="shared" ref="D49" si="4">D50+D52+D57+D58</f>
        <v>0</v>
      </c>
      <c r="E49" s="68"/>
      <c r="F49" s="68"/>
    </row>
    <row r="50" spans="1:6" s="61" customFormat="1" ht="20.100000000000001" customHeight="1">
      <c r="A50" s="114" t="s">
        <v>212</v>
      </c>
      <c r="B50" s="113">
        <v>3260</v>
      </c>
      <c r="C50" s="74"/>
      <c r="D50" s="74"/>
      <c r="E50" s="74"/>
      <c r="F50" s="74"/>
    </row>
    <row r="51" spans="1:6" s="4" customFormat="1" ht="24" customHeight="1">
      <c r="A51" s="114" t="s">
        <v>213</v>
      </c>
      <c r="B51" s="113">
        <v>3265</v>
      </c>
      <c r="C51" s="74"/>
      <c r="D51" s="74"/>
      <c r="E51" s="74"/>
      <c r="F51" s="74"/>
    </row>
    <row r="52" spans="1:6" s="4" customFormat="1" ht="20.100000000000001" customHeight="1">
      <c r="A52" s="114" t="s">
        <v>214</v>
      </c>
      <c r="B52" s="113">
        <v>3270</v>
      </c>
      <c r="C52" s="74">
        <f>C53+C54+C55+C56</f>
        <v>0</v>
      </c>
      <c r="D52" s="74">
        <f t="shared" ref="D52" si="5">D53+D54+D55+D56</f>
        <v>0</v>
      </c>
      <c r="E52" s="74"/>
      <c r="F52" s="74"/>
    </row>
    <row r="53" spans="1:6" s="4" customFormat="1" ht="20.100000000000001" customHeight="1">
      <c r="A53" s="114" t="s">
        <v>215</v>
      </c>
      <c r="B53" s="113">
        <v>3271</v>
      </c>
      <c r="C53" s="74"/>
      <c r="D53" s="74"/>
      <c r="E53" s="74"/>
      <c r="F53" s="74"/>
    </row>
    <row r="54" spans="1:6" ht="20.100000000000001" customHeight="1">
      <c r="A54" s="114" t="s">
        <v>216</v>
      </c>
      <c r="B54" s="113">
        <v>3272</v>
      </c>
      <c r="C54" s="74"/>
      <c r="D54" s="74"/>
      <c r="E54" s="74"/>
      <c r="F54" s="74"/>
    </row>
    <row r="55" spans="1:6" ht="20.100000000000001" customHeight="1">
      <c r="A55" s="114" t="s">
        <v>217</v>
      </c>
      <c r="B55" s="113">
        <v>3273</v>
      </c>
      <c r="C55" s="74"/>
      <c r="D55" s="74"/>
      <c r="E55" s="74"/>
      <c r="F55" s="74"/>
    </row>
    <row r="56" spans="1:6">
      <c r="A56" s="114" t="s">
        <v>218</v>
      </c>
      <c r="B56" s="113">
        <v>3274</v>
      </c>
      <c r="C56" s="74"/>
      <c r="D56" s="74"/>
      <c r="E56" s="74"/>
      <c r="F56" s="74"/>
    </row>
    <row r="57" spans="1:6">
      <c r="A57" s="114" t="s">
        <v>219</v>
      </c>
      <c r="B57" s="113">
        <v>3280</v>
      </c>
      <c r="C57" s="74"/>
      <c r="D57" s="74"/>
      <c r="E57" s="74"/>
      <c r="F57" s="74"/>
    </row>
    <row r="58" spans="1:6">
      <c r="A58" s="114" t="s">
        <v>220</v>
      </c>
      <c r="B58" s="113">
        <v>3290</v>
      </c>
      <c r="C58" s="74"/>
      <c r="D58" s="74"/>
      <c r="E58" s="74"/>
      <c r="F58" s="74"/>
    </row>
    <row r="59" spans="1:6">
      <c r="A59" s="111" t="s">
        <v>221</v>
      </c>
      <c r="B59" s="206">
        <v>3295</v>
      </c>
      <c r="C59" s="140">
        <f>C41-C49</f>
        <v>0</v>
      </c>
      <c r="D59" s="140">
        <f t="shared" ref="D59" si="6">D41-D49</f>
        <v>0</v>
      </c>
      <c r="E59" s="140"/>
      <c r="F59" s="140"/>
    </row>
    <row r="60" spans="1:6" ht="36" customHeight="1">
      <c r="A60" s="273" t="s">
        <v>222</v>
      </c>
      <c r="B60" s="274"/>
      <c r="C60" s="274"/>
      <c r="D60" s="274"/>
      <c r="E60" s="274"/>
      <c r="F60" s="274"/>
    </row>
    <row r="61" spans="1:6">
      <c r="A61" s="111" t="s">
        <v>223</v>
      </c>
      <c r="B61" s="112">
        <v>3300</v>
      </c>
      <c r="C61" s="103">
        <f>C62+C63+C67</f>
        <v>0</v>
      </c>
      <c r="D61" s="103">
        <f t="shared" ref="D61" si="7">D62+D63+D67</f>
        <v>0</v>
      </c>
      <c r="E61" s="103"/>
      <c r="F61" s="103"/>
    </row>
    <row r="62" spans="1:6">
      <c r="A62" s="114" t="s">
        <v>224</v>
      </c>
      <c r="B62" s="113">
        <v>3305</v>
      </c>
      <c r="C62" s="104"/>
      <c r="D62" s="104"/>
      <c r="E62" s="104"/>
      <c r="F62" s="104"/>
    </row>
    <row r="63" spans="1:6" ht="23.25" customHeight="1">
      <c r="A63" s="114" t="s">
        <v>225</v>
      </c>
      <c r="B63" s="113">
        <v>3310</v>
      </c>
      <c r="C63" s="104">
        <f>C64+C65+C66</f>
        <v>0</v>
      </c>
      <c r="D63" s="104">
        <f t="shared" ref="D63" si="8">D64+D65+D66</f>
        <v>0</v>
      </c>
      <c r="E63" s="104"/>
      <c r="F63" s="104"/>
    </row>
    <row r="64" spans="1:6">
      <c r="A64" s="114" t="s">
        <v>47</v>
      </c>
      <c r="B64" s="113">
        <v>3311</v>
      </c>
      <c r="C64" s="104"/>
      <c r="D64" s="104"/>
      <c r="E64" s="104"/>
      <c r="F64" s="104"/>
    </row>
    <row r="65" spans="1:6">
      <c r="A65" s="114" t="s">
        <v>193</v>
      </c>
      <c r="B65" s="113">
        <v>3312</v>
      </c>
      <c r="C65" s="104"/>
      <c r="D65" s="104"/>
      <c r="E65" s="104"/>
      <c r="F65" s="104"/>
    </row>
    <row r="66" spans="1:6">
      <c r="A66" s="114" t="s">
        <v>60</v>
      </c>
      <c r="B66" s="113">
        <v>3313</v>
      </c>
      <c r="C66" s="104"/>
      <c r="D66" s="104"/>
      <c r="E66" s="104"/>
      <c r="F66" s="104"/>
    </row>
    <row r="67" spans="1:6">
      <c r="A67" s="114" t="s">
        <v>194</v>
      </c>
      <c r="B67" s="113">
        <v>3320</v>
      </c>
      <c r="C67" s="104"/>
      <c r="D67" s="104"/>
      <c r="E67" s="104"/>
      <c r="F67" s="104"/>
    </row>
    <row r="68" spans="1:6">
      <c r="A68" s="111" t="s">
        <v>226</v>
      </c>
      <c r="B68" s="112">
        <v>3330</v>
      </c>
      <c r="C68" s="103">
        <f>C69+C70+C74+C75+C76+C77</f>
        <v>0</v>
      </c>
      <c r="D68" s="103">
        <f t="shared" ref="D68" si="9">D69+D70+D74+D75+D76+D77</f>
        <v>0</v>
      </c>
      <c r="E68" s="103"/>
      <c r="F68" s="103"/>
    </row>
    <row r="69" spans="1:6">
      <c r="A69" s="114" t="s">
        <v>227</v>
      </c>
      <c r="B69" s="113">
        <v>3335</v>
      </c>
      <c r="C69" s="85"/>
      <c r="D69" s="85"/>
      <c r="E69" s="85"/>
      <c r="F69" s="85"/>
    </row>
    <row r="70" spans="1:6" ht="20.25" customHeight="1">
      <c r="A70" s="114" t="s">
        <v>228</v>
      </c>
      <c r="B70" s="113">
        <v>3340</v>
      </c>
      <c r="C70" s="74">
        <f>C71+C72+C73</f>
        <v>0</v>
      </c>
      <c r="D70" s="74">
        <f t="shared" ref="D70" si="10">D71+D72+D73</f>
        <v>0</v>
      </c>
      <c r="E70" s="104"/>
      <c r="F70" s="104"/>
    </row>
    <row r="71" spans="1:6">
      <c r="A71" s="114" t="s">
        <v>47</v>
      </c>
      <c r="B71" s="113">
        <v>3341</v>
      </c>
      <c r="C71" s="85"/>
      <c r="D71" s="85"/>
      <c r="E71" s="85"/>
      <c r="F71" s="85"/>
    </row>
    <row r="72" spans="1:6">
      <c r="A72" s="114" t="s">
        <v>193</v>
      </c>
      <c r="B72" s="113">
        <v>3342</v>
      </c>
      <c r="C72" s="85"/>
      <c r="D72" s="85"/>
      <c r="E72" s="85"/>
      <c r="F72" s="85"/>
    </row>
    <row r="73" spans="1:6">
      <c r="A73" s="114" t="s">
        <v>60</v>
      </c>
      <c r="B73" s="113">
        <v>3343</v>
      </c>
      <c r="C73" s="85"/>
      <c r="D73" s="85"/>
      <c r="E73" s="85"/>
      <c r="F73" s="85"/>
    </row>
    <row r="74" spans="1:6">
      <c r="A74" s="114" t="s">
        <v>229</v>
      </c>
      <c r="B74" s="113">
        <v>3350</v>
      </c>
      <c r="C74" s="85"/>
      <c r="D74" s="85"/>
      <c r="E74" s="85"/>
      <c r="F74" s="85"/>
    </row>
    <row r="75" spans="1:6">
      <c r="A75" s="114" t="s">
        <v>230</v>
      </c>
      <c r="B75" s="113">
        <v>3360</v>
      </c>
      <c r="C75" s="85"/>
      <c r="D75" s="85"/>
      <c r="E75" s="85"/>
      <c r="F75" s="85"/>
    </row>
    <row r="76" spans="1:6">
      <c r="A76" s="114" t="s">
        <v>231</v>
      </c>
      <c r="B76" s="113">
        <v>3370</v>
      </c>
      <c r="C76" s="85"/>
      <c r="D76" s="85"/>
      <c r="E76" s="85"/>
      <c r="F76" s="85"/>
    </row>
    <row r="77" spans="1:6">
      <c r="A77" s="114" t="s">
        <v>220</v>
      </c>
      <c r="B77" s="113">
        <v>3380</v>
      </c>
      <c r="C77" s="85"/>
      <c r="D77" s="85"/>
      <c r="E77" s="85"/>
      <c r="F77" s="85"/>
    </row>
    <row r="78" spans="1:6">
      <c r="A78" s="111" t="s">
        <v>232</v>
      </c>
      <c r="B78" s="112">
        <v>3395</v>
      </c>
      <c r="C78" s="103">
        <f>C61-C68</f>
        <v>0</v>
      </c>
      <c r="D78" s="103">
        <f t="shared" ref="D78" si="11">D61-D68</f>
        <v>0</v>
      </c>
      <c r="E78" s="103"/>
      <c r="F78" s="103"/>
    </row>
    <row r="79" spans="1:6">
      <c r="A79" s="111" t="s">
        <v>233</v>
      </c>
      <c r="B79" s="112">
        <v>3400</v>
      </c>
      <c r="C79" s="103">
        <f>C39+C59+C78</f>
        <v>0</v>
      </c>
      <c r="D79" s="103">
        <f t="shared" ref="D79" si="12">D39+D59+D78</f>
        <v>0</v>
      </c>
      <c r="E79" s="103"/>
      <c r="F79" s="103"/>
    </row>
    <row r="80" spans="1:6">
      <c r="A80" s="114" t="s">
        <v>234</v>
      </c>
      <c r="B80" s="113">
        <v>3405</v>
      </c>
      <c r="C80" s="142"/>
      <c r="D80" s="142"/>
      <c r="E80" s="142"/>
      <c r="F80" s="142"/>
    </row>
    <row r="81" spans="1:6">
      <c r="A81" s="114" t="s">
        <v>235</v>
      </c>
      <c r="B81" s="113">
        <v>3410</v>
      </c>
      <c r="C81" s="142"/>
      <c r="D81" s="142"/>
      <c r="E81" s="142"/>
      <c r="F81" s="142"/>
    </row>
    <row r="82" spans="1:6">
      <c r="A82" s="114" t="s">
        <v>236</v>
      </c>
      <c r="B82" s="113">
        <v>3415</v>
      </c>
      <c r="C82" s="141">
        <f>C80+C79+C81</f>
        <v>0</v>
      </c>
      <c r="D82" s="141">
        <f>D80+D79+D81</f>
        <v>0</v>
      </c>
      <c r="E82" s="141"/>
      <c r="F82" s="141"/>
    </row>
    <row r="83" spans="1:6">
      <c r="C83" s="3"/>
      <c r="D83" s="3"/>
      <c r="E83" s="3"/>
    </row>
    <row r="84" spans="1:6">
      <c r="C84" s="3"/>
      <c r="D84" s="3"/>
      <c r="E84" s="3"/>
    </row>
    <row r="85" spans="1:6">
      <c r="A85" s="2" t="s">
        <v>238</v>
      </c>
      <c r="B85" s="2" t="s">
        <v>343</v>
      </c>
      <c r="C85" s="3"/>
      <c r="D85" s="3"/>
      <c r="E85" s="3" t="s">
        <v>342</v>
      </c>
    </row>
    <row r="86" spans="1:6">
      <c r="A86" s="168" t="s">
        <v>239</v>
      </c>
      <c r="B86" s="168" t="s">
        <v>338</v>
      </c>
      <c r="C86" s="169"/>
      <c r="D86" s="169"/>
      <c r="E86" s="169" t="s">
        <v>291</v>
      </c>
      <c r="F86" s="168"/>
    </row>
  </sheetData>
  <mergeCells count="7">
    <mergeCell ref="A60:F60"/>
    <mergeCell ref="A9:F9"/>
    <mergeCell ref="A40:F40"/>
    <mergeCell ref="C6:F6"/>
    <mergeCell ref="A4:F4"/>
    <mergeCell ref="A6:A7"/>
    <mergeCell ref="B6:B7"/>
  </mergeCells>
  <phoneticPr fontId="3" type="noConversion"/>
  <pageMargins left="0.70866141732283472" right="0.19685039370078741" top="0.78740157480314965" bottom="0.78740157480314965" header="0.19685039370078741" footer="0.23622047244094491"/>
  <pageSetup paperSize="9" scale="59" fitToHeight="0" orientation="portrait" r:id="rId1"/>
  <headerFooter alignWithMargins="0">
    <oddHeader>&amp;C&amp;"Times New Roman,обычный"&amp;14 9&amp;R&amp;"Times New Roman,обычный"&amp;14Продовження додатка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4:M185"/>
  <sheetViews>
    <sheetView zoomScale="75" zoomScaleNormal="75" zoomScaleSheetLayoutView="50" workbookViewId="0">
      <selection activeCell="D12" sqref="D12"/>
    </sheetView>
  </sheetViews>
  <sheetFormatPr defaultColWidth="9.109375" defaultRowHeight="18"/>
  <cols>
    <col min="1" max="1" width="70.33203125" style="2" customWidth="1"/>
    <col min="2" max="2" width="10.44140625" style="3" customWidth="1"/>
    <col min="3" max="5" width="19.44140625" style="3" customWidth="1"/>
    <col min="6" max="6" width="19.44140625" style="2" customWidth="1"/>
    <col min="7" max="7" width="9.5546875" style="2" customWidth="1"/>
    <col min="8" max="8" width="9.88671875" style="2" customWidth="1"/>
    <col min="9" max="16384" width="9.109375" style="2"/>
  </cols>
  <sheetData>
    <row r="4" spans="1:13">
      <c r="A4" s="248" t="s">
        <v>80</v>
      </c>
      <c r="B4" s="248"/>
      <c r="C4" s="248"/>
      <c r="D4" s="248"/>
      <c r="E4" s="248"/>
      <c r="F4" s="248"/>
    </row>
    <row r="5" spans="1:13">
      <c r="A5" s="278"/>
      <c r="B5" s="278"/>
      <c r="C5" s="278"/>
      <c r="D5" s="278"/>
      <c r="E5" s="278"/>
      <c r="F5" s="278"/>
    </row>
    <row r="6" spans="1:13" ht="43.5" customHeight="1">
      <c r="A6" s="256" t="s">
        <v>92</v>
      </c>
      <c r="B6" s="257" t="s">
        <v>7</v>
      </c>
      <c r="C6" s="258" t="s">
        <v>321</v>
      </c>
      <c r="D6" s="259"/>
      <c r="E6" s="259"/>
      <c r="F6" s="260"/>
    </row>
    <row r="7" spans="1:13" ht="56.25" customHeight="1">
      <c r="A7" s="256"/>
      <c r="B7" s="257"/>
      <c r="C7" s="183" t="s">
        <v>317</v>
      </c>
      <c r="D7" s="183" t="s">
        <v>318</v>
      </c>
      <c r="E7" s="183" t="s">
        <v>319</v>
      </c>
      <c r="F7" s="183" t="s">
        <v>320</v>
      </c>
    </row>
    <row r="8" spans="1:13" ht="18" customHeight="1">
      <c r="A8" s="5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</row>
    <row r="9" spans="1:13" s="4" customFormat="1" ht="42.75" customHeight="1">
      <c r="A9" s="59" t="s">
        <v>43</v>
      </c>
      <c r="B9" s="62">
        <v>4000</v>
      </c>
      <c r="C9" s="66">
        <f>C10+C11+C12+C13+C14+C15</f>
        <v>20414.599999999999</v>
      </c>
      <c r="D9" s="66">
        <f t="shared" ref="D9" si="0">D10+D11+D12+D13+D14+D15</f>
        <v>20478.3</v>
      </c>
      <c r="E9" s="66"/>
      <c r="F9" s="66"/>
    </row>
    <row r="10" spans="1:13" ht="20.100000000000001" customHeight="1">
      <c r="A10" s="7" t="s">
        <v>1</v>
      </c>
      <c r="B10" s="6" t="s">
        <v>84</v>
      </c>
      <c r="C10" s="70">
        <v>0</v>
      </c>
      <c r="D10" s="70">
        <v>0</v>
      </c>
      <c r="E10" s="70"/>
      <c r="F10" s="11"/>
    </row>
    <row r="11" spans="1:13" ht="20.100000000000001" customHeight="1">
      <c r="A11" s="7" t="s">
        <v>2</v>
      </c>
      <c r="B11" s="47">
        <v>4020</v>
      </c>
      <c r="C11" s="70">
        <v>11865.3</v>
      </c>
      <c r="D11" s="69">
        <v>11974.9</v>
      </c>
      <c r="E11" s="70"/>
      <c r="F11" s="11"/>
      <c r="M11" s="17"/>
    </row>
    <row r="12" spans="1:13" ht="36.75" customHeight="1">
      <c r="A12" s="7" t="s">
        <v>14</v>
      </c>
      <c r="B12" s="6">
        <v>4030</v>
      </c>
      <c r="C12" s="70">
        <v>549.29999999999995</v>
      </c>
      <c r="D12" s="69">
        <v>504.6</v>
      </c>
      <c r="E12" s="70"/>
      <c r="F12" s="11"/>
      <c r="L12" s="17"/>
    </row>
    <row r="13" spans="1:13" ht="20.100000000000001" customHeight="1">
      <c r="A13" s="7" t="s">
        <v>3</v>
      </c>
      <c r="B13" s="47">
        <v>4040</v>
      </c>
      <c r="C13" s="70">
        <v>0</v>
      </c>
      <c r="D13" s="70">
        <v>0</v>
      </c>
      <c r="E13" s="70"/>
      <c r="F13" s="11"/>
    </row>
    <row r="14" spans="1:13" ht="42.75" customHeight="1">
      <c r="A14" s="7" t="s">
        <v>36</v>
      </c>
      <c r="B14" s="6">
        <v>4050</v>
      </c>
      <c r="C14" s="70">
        <v>0</v>
      </c>
      <c r="D14" s="70">
        <v>0</v>
      </c>
      <c r="E14" s="70"/>
      <c r="F14" s="11"/>
    </row>
    <row r="15" spans="1:13" ht="24" customHeight="1">
      <c r="A15" s="7" t="s">
        <v>240</v>
      </c>
      <c r="B15" s="6">
        <v>4060</v>
      </c>
      <c r="C15" s="69">
        <v>8000</v>
      </c>
      <c r="D15" s="69">
        <v>7998.8</v>
      </c>
      <c r="E15" s="70"/>
      <c r="F15" s="11"/>
    </row>
    <row r="16" spans="1:13" ht="20.100000000000001" customHeight="1">
      <c r="B16" s="2"/>
      <c r="C16" s="2"/>
      <c r="D16" s="2"/>
      <c r="E16" s="2"/>
      <c r="F16" s="40"/>
    </row>
    <row r="17" spans="1:6" ht="20.100000000000001" customHeight="1">
      <c r="A17" s="3"/>
      <c r="B17" s="2"/>
      <c r="C17" s="2"/>
      <c r="D17" s="2"/>
      <c r="E17" s="2"/>
    </row>
    <row r="18" spans="1:6" ht="20.100000000000001" customHeight="1">
      <c r="A18" s="34" t="s">
        <v>397</v>
      </c>
      <c r="B18" s="1"/>
      <c r="C18" s="197" t="s">
        <v>336</v>
      </c>
      <c r="D18" s="197"/>
      <c r="E18" s="197" t="s">
        <v>398</v>
      </c>
      <c r="F18" s="198"/>
    </row>
    <row r="19" spans="1:6" ht="20.100000000000001" customHeight="1">
      <c r="A19" s="169" t="s">
        <v>39</v>
      </c>
      <c r="B19" s="168"/>
      <c r="C19" s="169" t="s">
        <v>40</v>
      </c>
      <c r="D19" s="169"/>
      <c r="E19" s="169" t="s">
        <v>344</v>
      </c>
      <c r="F19" s="169"/>
    </row>
    <row r="20" spans="1:6">
      <c r="A20" s="30"/>
    </row>
    <row r="21" spans="1:6">
      <c r="A21" s="30"/>
    </row>
    <row r="22" spans="1:6">
      <c r="A22" s="30"/>
    </row>
    <row r="23" spans="1:6">
      <c r="A23" s="30"/>
    </row>
    <row r="24" spans="1:6">
      <c r="A24" s="30"/>
    </row>
    <row r="25" spans="1:6">
      <c r="A25" s="30"/>
    </row>
    <row r="26" spans="1:6">
      <c r="A26" s="30"/>
    </row>
    <row r="27" spans="1:6">
      <c r="A27" s="30"/>
    </row>
    <row r="28" spans="1:6">
      <c r="A28" s="30"/>
    </row>
    <row r="29" spans="1:6">
      <c r="A29" s="30"/>
    </row>
    <row r="30" spans="1:6">
      <c r="A30" s="30"/>
    </row>
    <row r="31" spans="1:6">
      <c r="A31" s="30"/>
    </row>
    <row r="32" spans="1:6">
      <c r="A32" s="30"/>
    </row>
    <row r="33" spans="1:1">
      <c r="A33" s="30"/>
    </row>
    <row r="34" spans="1:1">
      <c r="A34" s="30"/>
    </row>
    <row r="35" spans="1:1">
      <c r="A35" s="30"/>
    </row>
    <row r="36" spans="1:1">
      <c r="A36" s="30"/>
    </row>
    <row r="37" spans="1:1">
      <c r="A37" s="30"/>
    </row>
    <row r="38" spans="1:1">
      <c r="A38" s="30"/>
    </row>
    <row r="39" spans="1:1">
      <c r="A39" s="30"/>
    </row>
    <row r="40" spans="1:1">
      <c r="A40" s="30"/>
    </row>
    <row r="41" spans="1:1">
      <c r="A41" s="30"/>
    </row>
    <row r="42" spans="1:1">
      <c r="A42" s="30"/>
    </row>
    <row r="43" spans="1:1">
      <c r="A43" s="30"/>
    </row>
    <row r="44" spans="1:1">
      <c r="A44" s="30"/>
    </row>
    <row r="45" spans="1:1">
      <c r="A45" s="30"/>
    </row>
    <row r="46" spans="1:1">
      <c r="A46" s="30"/>
    </row>
    <row r="47" spans="1:1">
      <c r="A47" s="30"/>
    </row>
    <row r="48" spans="1:1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  <row r="53" spans="1:1">
      <c r="A53" s="30"/>
    </row>
    <row r="54" spans="1:1">
      <c r="A54" s="30"/>
    </row>
    <row r="55" spans="1:1">
      <c r="A55" s="30"/>
    </row>
    <row r="56" spans="1:1">
      <c r="A56" s="30"/>
    </row>
    <row r="57" spans="1:1">
      <c r="A57" s="30"/>
    </row>
    <row r="58" spans="1:1">
      <c r="A58" s="30"/>
    </row>
    <row r="59" spans="1:1">
      <c r="A59" s="30"/>
    </row>
    <row r="60" spans="1:1">
      <c r="A60" s="30"/>
    </row>
    <row r="61" spans="1:1">
      <c r="A61" s="30"/>
    </row>
    <row r="62" spans="1:1">
      <c r="A62" s="30"/>
    </row>
    <row r="63" spans="1:1">
      <c r="A63" s="30"/>
    </row>
    <row r="64" spans="1:1">
      <c r="A64" s="30"/>
    </row>
    <row r="65" spans="1:1">
      <c r="A65" s="30"/>
    </row>
    <row r="66" spans="1:1">
      <c r="A66" s="30"/>
    </row>
    <row r="67" spans="1:1">
      <c r="A67" s="30"/>
    </row>
    <row r="68" spans="1:1">
      <c r="A68" s="30"/>
    </row>
    <row r="69" spans="1:1">
      <c r="A69" s="30"/>
    </row>
    <row r="70" spans="1:1">
      <c r="A70" s="30"/>
    </row>
    <row r="71" spans="1:1">
      <c r="A71" s="30"/>
    </row>
    <row r="72" spans="1:1">
      <c r="A72" s="30"/>
    </row>
    <row r="73" spans="1:1">
      <c r="A73" s="30"/>
    </row>
    <row r="74" spans="1:1">
      <c r="A74" s="30"/>
    </row>
    <row r="75" spans="1:1">
      <c r="A75" s="30"/>
    </row>
    <row r="76" spans="1:1">
      <c r="A76" s="30"/>
    </row>
    <row r="77" spans="1:1">
      <c r="A77" s="30"/>
    </row>
    <row r="78" spans="1:1">
      <c r="A78" s="30"/>
    </row>
    <row r="79" spans="1:1">
      <c r="A79" s="30"/>
    </row>
    <row r="80" spans="1:1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  <row r="89" spans="1:1">
      <c r="A89" s="30"/>
    </row>
    <row r="90" spans="1:1">
      <c r="A90" s="30"/>
    </row>
    <row r="91" spans="1:1">
      <c r="A91" s="30"/>
    </row>
    <row r="92" spans="1:1">
      <c r="A92" s="30"/>
    </row>
    <row r="93" spans="1:1">
      <c r="A93" s="30"/>
    </row>
    <row r="94" spans="1:1">
      <c r="A94" s="30"/>
    </row>
    <row r="95" spans="1:1">
      <c r="A95" s="30"/>
    </row>
    <row r="96" spans="1:1">
      <c r="A96" s="30"/>
    </row>
    <row r="97" spans="1:1">
      <c r="A97" s="30"/>
    </row>
    <row r="98" spans="1:1">
      <c r="A98" s="30"/>
    </row>
    <row r="99" spans="1:1">
      <c r="A99" s="30"/>
    </row>
    <row r="100" spans="1:1">
      <c r="A100" s="30"/>
    </row>
    <row r="101" spans="1:1">
      <c r="A101" s="30"/>
    </row>
    <row r="102" spans="1:1">
      <c r="A102" s="30"/>
    </row>
    <row r="103" spans="1:1">
      <c r="A103" s="30"/>
    </row>
    <row r="104" spans="1:1">
      <c r="A104" s="30"/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  <row r="111" spans="1:1">
      <c r="A111" s="30"/>
    </row>
    <row r="112" spans="1:1">
      <c r="A112" s="30"/>
    </row>
    <row r="113" spans="1:1">
      <c r="A113" s="30"/>
    </row>
    <row r="114" spans="1:1">
      <c r="A114" s="30"/>
    </row>
    <row r="115" spans="1:1">
      <c r="A115" s="30"/>
    </row>
    <row r="116" spans="1:1">
      <c r="A116" s="30"/>
    </row>
    <row r="117" spans="1:1">
      <c r="A117" s="30"/>
    </row>
    <row r="118" spans="1:1">
      <c r="A118" s="30"/>
    </row>
    <row r="119" spans="1:1">
      <c r="A119" s="30"/>
    </row>
    <row r="120" spans="1:1">
      <c r="A120" s="30"/>
    </row>
    <row r="121" spans="1:1">
      <c r="A121" s="30"/>
    </row>
    <row r="122" spans="1:1">
      <c r="A122" s="30"/>
    </row>
    <row r="123" spans="1:1">
      <c r="A123" s="30"/>
    </row>
    <row r="124" spans="1:1">
      <c r="A124" s="30"/>
    </row>
    <row r="125" spans="1:1">
      <c r="A125" s="30"/>
    </row>
    <row r="126" spans="1:1">
      <c r="A126" s="30"/>
    </row>
    <row r="127" spans="1:1">
      <c r="A127" s="30"/>
    </row>
    <row r="128" spans="1:1">
      <c r="A128" s="30"/>
    </row>
    <row r="129" spans="1:1">
      <c r="A129" s="30"/>
    </row>
    <row r="130" spans="1:1">
      <c r="A130" s="30"/>
    </row>
    <row r="131" spans="1:1">
      <c r="A131" s="30"/>
    </row>
    <row r="132" spans="1:1">
      <c r="A132" s="30"/>
    </row>
    <row r="133" spans="1:1">
      <c r="A133" s="30"/>
    </row>
    <row r="134" spans="1:1">
      <c r="A134" s="30"/>
    </row>
    <row r="135" spans="1:1">
      <c r="A135" s="30"/>
    </row>
    <row r="136" spans="1:1">
      <c r="A136" s="30"/>
    </row>
    <row r="137" spans="1:1">
      <c r="A137" s="30"/>
    </row>
    <row r="138" spans="1:1">
      <c r="A138" s="30"/>
    </row>
    <row r="139" spans="1:1">
      <c r="A139" s="30"/>
    </row>
    <row r="140" spans="1:1">
      <c r="A140" s="30"/>
    </row>
    <row r="141" spans="1:1">
      <c r="A141" s="30"/>
    </row>
    <row r="142" spans="1:1">
      <c r="A142" s="30"/>
    </row>
    <row r="143" spans="1:1">
      <c r="A143" s="30"/>
    </row>
    <row r="144" spans="1:1">
      <c r="A144" s="30"/>
    </row>
    <row r="145" spans="1:1">
      <c r="A145" s="30"/>
    </row>
    <row r="146" spans="1:1">
      <c r="A146" s="30"/>
    </row>
    <row r="147" spans="1:1">
      <c r="A147" s="30"/>
    </row>
    <row r="148" spans="1:1">
      <c r="A148" s="30"/>
    </row>
    <row r="149" spans="1:1">
      <c r="A149" s="30"/>
    </row>
    <row r="150" spans="1:1">
      <c r="A150" s="30"/>
    </row>
    <row r="151" spans="1:1">
      <c r="A151" s="30"/>
    </row>
    <row r="152" spans="1:1">
      <c r="A152" s="30"/>
    </row>
    <row r="153" spans="1:1">
      <c r="A153" s="30"/>
    </row>
    <row r="154" spans="1:1">
      <c r="A154" s="30"/>
    </row>
    <row r="155" spans="1:1">
      <c r="A155" s="30"/>
    </row>
    <row r="156" spans="1:1">
      <c r="A156" s="30"/>
    </row>
    <row r="157" spans="1:1">
      <c r="A157" s="30"/>
    </row>
    <row r="158" spans="1:1">
      <c r="A158" s="30"/>
    </row>
    <row r="159" spans="1:1">
      <c r="A159" s="30"/>
    </row>
    <row r="160" spans="1:1">
      <c r="A160" s="30"/>
    </row>
    <row r="161" spans="1:1">
      <c r="A161" s="30"/>
    </row>
    <row r="162" spans="1:1">
      <c r="A162" s="30"/>
    </row>
    <row r="163" spans="1:1">
      <c r="A163" s="30"/>
    </row>
    <row r="164" spans="1:1">
      <c r="A164" s="30"/>
    </row>
    <row r="165" spans="1:1">
      <c r="A165" s="30"/>
    </row>
    <row r="166" spans="1:1">
      <c r="A166" s="30"/>
    </row>
    <row r="167" spans="1:1">
      <c r="A167" s="30"/>
    </row>
    <row r="168" spans="1:1">
      <c r="A168" s="30"/>
    </row>
    <row r="169" spans="1:1">
      <c r="A169" s="30"/>
    </row>
    <row r="170" spans="1:1">
      <c r="A170" s="30"/>
    </row>
    <row r="171" spans="1:1">
      <c r="A171" s="30"/>
    </row>
    <row r="172" spans="1:1">
      <c r="A172" s="30"/>
    </row>
    <row r="173" spans="1:1">
      <c r="A173" s="30"/>
    </row>
    <row r="174" spans="1:1">
      <c r="A174" s="30"/>
    </row>
    <row r="175" spans="1:1">
      <c r="A175" s="30"/>
    </row>
    <row r="176" spans="1:1">
      <c r="A176" s="30"/>
    </row>
    <row r="177" spans="1:1">
      <c r="A177" s="30"/>
    </row>
    <row r="178" spans="1:1">
      <c r="A178" s="30"/>
    </row>
    <row r="179" spans="1:1">
      <c r="A179" s="30"/>
    </row>
    <row r="180" spans="1:1">
      <c r="A180" s="30"/>
    </row>
    <row r="181" spans="1:1">
      <c r="A181" s="30"/>
    </row>
    <row r="182" spans="1:1">
      <c r="A182" s="30"/>
    </row>
    <row r="183" spans="1:1">
      <c r="A183" s="30"/>
    </row>
    <row r="184" spans="1:1">
      <c r="A184" s="30"/>
    </row>
    <row r="185" spans="1:1">
      <c r="A185" s="30"/>
    </row>
  </sheetData>
  <mergeCells count="5">
    <mergeCell ref="A6:A7"/>
    <mergeCell ref="A4:F4"/>
    <mergeCell ref="B6:B7"/>
    <mergeCell ref="A5:F5"/>
    <mergeCell ref="C6:F6"/>
  </mergeCells>
  <phoneticPr fontId="0" type="noConversion"/>
  <pageMargins left="0.70866141732283472" right="0.19685039370078741" top="0.78740157480314965" bottom="0.78740157480314965" header="0.27559055118110237" footer="0.31496062992125984"/>
  <pageSetup paperSize="9" scale="60" firstPageNumber="9" fitToHeight="0" orientation="portrait" useFirstPageNumber="1" r:id="rId1"/>
  <headerFooter alignWithMargins="0">
    <oddHeader>&amp;C&amp;"Times New Roman,обычный"&amp;14 10&amp;R&amp;"Times New Roman,обычный"&amp;14Продовження додатка 1 Таблиця 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  <pageSetUpPr fitToPage="1"/>
  </sheetPr>
  <dimension ref="A1:H18"/>
  <sheetViews>
    <sheetView topLeftCell="A19" zoomScale="75" zoomScaleNormal="75" zoomScaleSheetLayoutView="70" workbookViewId="0">
      <selection activeCell="A12" sqref="A12"/>
    </sheetView>
  </sheetViews>
  <sheetFormatPr defaultColWidth="9.109375" defaultRowHeight="13.2"/>
  <cols>
    <col min="1" max="1" width="69.44140625" style="167" customWidth="1"/>
    <col min="2" max="2" width="15.44140625" style="167" customWidth="1"/>
    <col min="3" max="3" width="21.109375" style="167" customWidth="1"/>
    <col min="4" max="4" width="18.33203125" style="167" customWidth="1"/>
    <col min="5" max="5" width="19.44140625" style="167" customWidth="1"/>
    <col min="6" max="6" width="50.88671875" style="167" customWidth="1"/>
    <col min="7" max="7" width="9.5546875" style="167" customWidth="1"/>
    <col min="8" max="16384" width="9.109375" style="167"/>
  </cols>
  <sheetData>
    <row r="1" spans="1:6" ht="19.5" customHeight="1"/>
    <row r="2" spans="1:6" ht="19.5" customHeight="1"/>
    <row r="3" spans="1:6" ht="21" customHeight="1"/>
    <row r="4" spans="1:6" ht="18.75" customHeight="1">
      <c r="A4" s="279" t="s">
        <v>323</v>
      </c>
      <c r="B4" s="279"/>
      <c r="C4" s="279"/>
      <c r="D4" s="279"/>
      <c r="E4" s="279"/>
      <c r="F4" s="279"/>
    </row>
    <row r="5" spans="1:6" ht="24" customHeight="1"/>
    <row r="6" spans="1:6" ht="45" customHeight="1">
      <c r="A6" s="280" t="s">
        <v>92</v>
      </c>
      <c r="B6" s="280" t="s">
        <v>0</v>
      </c>
      <c r="C6" s="280" t="s">
        <v>307</v>
      </c>
      <c r="D6" s="265" t="s">
        <v>317</v>
      </c>
      <c r="E6" s="265" t="s">
        <v>346</v>
      </c>
      <c r="F6" s="280" t="s">
        <v>306</v>
      </c>
    </row>
    <row r="7" spans="1:6" ht="52.5" customHeight="1">
      <c r="A7" s="281"/>
      <c r="B7" s="281"/>
      <c r="C7" s="281"/>
      <c r="D7" s="266"/>
      <c r="E7" s="266"/>
      <c r="F7" s="281"/>
    </row>
    <row r="8" spans="1:6" s="175" customFormat="1" ht="18" customHeight="1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7" t="s">
        <v>308</v>
      </c>
    </row>
    <row r="9" spans="1:6" ht="78.75" customHeight="1">
      <c r="A9" s="173" t="s">
        <v>302</v>
      </c>
      <c r="B9" s="6">
        <v>5000</v>
      </c>
      <c r="C9" s="172" t="s">
        <v>301</v>
      </c>
      <c r="D9" s="179"/>
      <c r="E9" s="179"/>
      <c r="F9" s="171" t="s">
        <v>300</v>
      </c>
    </row>
    <row r="10" spans="1:6" ht="62.25" customHeight="1">
      <c r="A10" s="173" t="s">
        <v>305</v>
      </c>
      <c r="B10" s="6">
        <v>5010</v>
      </c>
      <c r="C10" s="172" t="s">
        <v>301</v>
      </c>
      <c r="D10" s="179"/>
      <c r="E10" s="179"/>
      <c r="F10" s="171" t="s">
        <v>304</v>
      </c>
    </row>
    <row r="11" spans="1:6" ht="74.25" customHeight="1">
      <c r="A11" s="173" t="s">
        <v>303</v>
      </c>
      <c r="B11" s="6">
        <v>5020</v>
      </c>
      <c r="C11" s="172" t="s">
        <v>301</v>
      </c>
      <c r="D11" s="179"/>
      <c r="E11" s="179"/>
      <c r="F11" s="178" t="s">
        <v>310</v>
      </c>
    </row>
    <row r="12" spans="1:6" s="175" customFormat="1" ht="79.5" customHeight="1">
      <c r="A12" s="174" t="s">
        <v>299</v>
      </c>
      <c r="B12" s="6">
        <v>5030</v>
      </c>
      <c r="C12" s="172" t="s">
        <v>297</v>
      </c>
      <c r="D12" s="179"/>
      <c r="E12" s="179"/>
      <c r="F12" s="171" t="s">
        <v>298</v>
      </c>
    </row>
    <row r="13" spans="1:6" ht="61.5" customHeight="1">
      <c r="A13" s="174" t="s">
        <v>296</v>
      </c>
      <c r="B13" s="6">
        <v>5040</v>
      </c>
      <c r="C13" s="172" t="s">
        <v>295</v>
      </c>
      <c r="D13" s="179"/>
      <c r="E13" s="179"/>
      <c r="F13" s="171" t="s">
        <v>294</v>
      </c>
    </row>
    <row r="14" spans="1:6" ht="20.100000000000001" customHeight="1"/>
    <row r="15" spans="1:6" ht="20.100000000000001" customHeight="1"/>
    <row r="16" spans="1:6" ht="20.100000000000001" customHeight="1"/>
    <row r="17" spans="1:8" s="2" customFormat="1" ht="20.100000000000001" customHeight="1">
      <c r="A17" s="34" t="s">
        <v>309</v>
      </c>
      <c r="B17" s="34"/>
      <c r="C17" s="1" t="s">
        <v>340</v>
      </c>
      <c r="D17" s="282"/>
      <c r="E17" s="283"/>
      <c r="F17" s="170" t="s">
        <v>290</v>
      </c>
    </row>
    <row r="18" spans="1:8" s="2" customFormat="1" ht="20.100000000000001" customHeight="1">
      <c r="A18" s="195" t="s">
        <v>293</v>
      </c>
      <c r="B18" s="169"/>
      <c r="C18" s="168" t="s">
        <v>334</v>
      </c>
      <c r="D18" s="284"/>
      <c r="E18" s="284"/>
      <c r="F18" s="169" t="s">
        <v>291</v>
      </c>
      <c r="G18" s="168"/>
      <c r="H18" s="168"/>
    </row>
  </sheetData>
  <mergeCells count="9">
    <mergeCell ref="A4:F4"/>
    <mergeCell ref="F6:F7"/>
    <mergeCell ref="D17:E17"/>
    <mergeCell ref="D18:E18"/>
    <mergeCell ref="A6:A7"/>
    <mergeCell ref="B6:B7"/>
    <mergeCell ref="C6:C7"/>
    <mergeCell ref="D6:D7"/>
    <mergeCell ref="E6:E7"/>
  </mergeCells>
  <pageMargins left="0.39370078740157483" right="0.39370078740157483" top="0.78740157480314965" bottom="0.78740157480314965" header="0.47244094488188981" footer="0.31496062992125984"/>
  <pageSetup paperSize="9" scale="5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</sheetPr>
  <dimension ref="A3:Q46"/>
  <sheetViews>
    <sheetView view="pageBreakPreview" topLeftCell="A26" zoomScale="75" zoomScaleNormal="75" zoomScaleSheetLayoutView="75" workbookViewId="0">
      <selection activeCell="E32" sqref="E32"/>
    </sheetView>
  </sheetViews>
  <sheetFormatPr defaultColWidth="9.109375" defaultRowHeight="18"/>
  <cols>
    <col min="1" max="1" width="30.6640625" style="2" customWidth="1"/>
    <col min="2" max="2" width="19.33203125" style="16" customWidth="1"/>
    <col min="3" max="3" width="15.5546875" style="16" customWidth="1"/>
    <col min="4" max="4" width="18.5546875" style="16" customWidth="1"/>
    <col min="5" max="5" width="19" style="2" customWidth="1"/>
    <col min="6" max="6" width="15.6640625" style="2" customWidth="1"/>
    <col min="7" max="7" width="18.5546875" style="2" customWidth="1"/>
    <col min="8" max="9" width="17.109375" style="2" customWidth="1"/>
    <col min="10" max="10" width="17.88671875" style="2" customWidth="1"/>
    <col min="11" max="12" width="17.33203125" style="2" customWidth="1"/>
    <col min="13" max="13" width="17.6640625" style="2" customWidth="1"/>
    <col min="14" max="14" width="16.88671875" style="2" customWidth="1"/>
    <col min="15" max="17" width="16.6640625" style="2" customWidth="1"/>
    <col min="18" max="18" width="15.88671875" style="2" customWidth="1"/>
    <col min="19" max="19" width="15.33203125" style="2" customWidth="1"/>
    <col min="20" max="20" width="15.5546875" style="2" customWidth="1"/>
    <col min="21" max="21" width="20.5546875" style="2" customWidth="1"/>
    <col min="22" max="23" width="14.88671875" style="2" customWidth="1"/>
    <col min="24" max="24" width="14.5546875" style="2" customWidth="1"/>
    <col min="25" max="25" width="13.6640625" style="2" customWidth="1"/>
    <col min="26" max="16384" width="9.109375" style="2"/>
  </cols>
  <sheetData>
    <row r="3" spans="1:17" ht="21">
      <c r="B3" s="144"/>
      <c r="C3" s="144"/>
      <c r="D3" s="144"/>
      <c r="E3" s="144"/>
      <c r="F3" s="144"/>
      <c r="G3" s="144"/>
      <c r="H3" s="144"/>
      <c r="I3" s="144"/>
    </row>
    <row r="4" spans="1:17" ht="20.399999999999999">
      <c r="A4" s="287" t="s">
        <v>311</v>
      </c>
      <c r="B4" s="287"/>
      <c r="C4" s="287"/>
      <c r="D4" s="287"/>
      <c r="E4" s="287"/>
      <c r="F4" s="287"/>
      <c r="G4" s="287"/>
      <c r="H4" s="287"/>
      <c r="I4" s="287"/>
      <c r="J4" s="287"/>
      <c r="K4" s="148"/>
    </row>
    <row r="5" spans="1:17" ht="20.399999999999999">
      <c r="A5" s="143"/>
      <c r="B5"/>
      <c r="C5"/>
    </row>
    <row r="6" spans="1:17" ht="26.25" customHeight="1">
      <c r="A6" s="290" t="s">
        <v>313</v>
      </c>
      <c r="B6" s="290"/>
      <c r="C6" s="290"/>
      <c r="D6" s="290"/>
      <c r="E6" s="290"/>
      <c r="F6" s="290"/>
      <c r="G6" s="290"/>
    </row>
    <row r="7" spans="1:17" ht="18" customHeight="1">
      <c r="A7" s="41"/>
      <c r="B7" s="4"/>
      <c r="C7" s="4"/>
      <c r="D7" s="4"/>
      <c r="E7" s="4"/>
      <c r="F7" s="4"/>
      <c r="G7" s="4"/>
    </row>
    <row r="8" spans="1:17" ht="32.25" customHeight="1">
      <c r="A8" s="79" t="s">
        <v>241</v>
      </c>
      <c r="B8" s="79" t="s">
        <v>242</v>
      </c>
      <c r="C8" s="79" t="s">
        <v>243</v>
      </c>
      <c r="D8" s="49"/>
      <c r="E8" s="49"/>
      <c r="F8" s="49"/>
      <c r="G8" s="49"/>
    </row>
    <row r="9" spans="1:17" ht="18.75" customHeight="1">
      <c r="A9" s="79">
        <v>1</v>
      </c>
      <c r="B9" s="79">
        <v>2</v>
      </c>
      <c r="C9" s="79">
        <v>3</v>
      </c>
      <c r="D9" s="2"/>
    </row>
    <row r="10" spans="1:17" ht="68.25" customHeight="1">
      <c r="A10" s="79">
        <v>2004947</v>
      </c>
      <c r="B10" s="78" t="s">
        <v>401</v>
      </c>
      <c r="C10" s="78" t="s">
        <v>402</v>
      </c>
      <c r="D10" s="30"/>
      <c r="E10" s="30"/>
      <c r="F10" s="30"/>
      <c r="G10" s="30"/>
    </row>
    <row r="11" spans="1:17" ht="18.75" customHeight="1">
      <c r="A11" s="30"/>
      <c r="B11" s="33"/>
      <c r="C11" s="33"/>
      <c r="D11" s="33"/>
      <c r="E11" s="3"/>
      <c r="F11" s="3"/>
      <c r="G11" s="3"/>
    </row>
    <row r="12" spans="1:17" ht="21.9" customHeight="1">
      <c r="A12" s="4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7" ht="20.100000000000001" customHeight="1">
      <c r="A13" s="22" t="s">
        <v>286</v>
      </c>
    </row>
    <row r="14" spans="1:17" ht="20.100000000000001" customHeight="1">
      <c r="A14" s="22"/>
    </row>
    <row r="15" spans="1:17" ht="63.9" customHeight="1">
      <c r="A15" s="288" t="s">
        <v>350</v>
      </c>
      <c r="B15" s="285" t="s">
        <v>324</v>
      </c>
      <c r="C15" s="286"/>
      <c r="D15" s="291"/>
      <c r="E15" s="285" t="s">
        <v>325</v>
      </c>
      <c r="F15" s="286"/>
      <c r="G15" s="291"/>
      <c r="H15" s="285" t="s">
        <v>326</v>
      </c>
      <c r="I15" s="286"/>
      <c r="J15" s="291"/>
      <c r="K15" s="285" t="s">
        <v>327</v>
      </c>
      <c r="L15" s="286"/>
      <c r="M15" s="286"/>
      <c r="N15" s="33"/>
      <c r="O15" s="33"/>
      <c r="P15" s="33"/>
      <c r="Q15" s="33"/>
    </row>
    <row r="16" spans="1:17" ht="93.6">
      <c r="A16" s="289"/>
      <c r="B16" s="222" t="s">
        <v>99</v>
      </c>
      <c r="C16" s="222" t="s">
        <v>100</v>
      </c>
      <c r="D16" s="222" t="s">
        <v>244</v>
      </c>
      <c r="E16" s="222" t="s">
        <v>99</v>
      </c>
      <c r="F16" s="222" t="s">
        <v>100</v>
      </c>
      <c r="G16" s="222" t="s">
        <v>244</v>
      </c>
      <c r="H16" s="222" t="s">
        <v>99</v>
      </c>
      <c r="I16" s="222" t="s">
        <v>100</v>
      </c>
      <c r="J16" s="222" t="s">
        <v>244</v>
      </c>
      <c r="K16" s="222" t="s">
        <v>99</v>
      </c>
      <c r="L16" s="222" t="s">
        <v>100</v>
      </c>
      <c r="M16" s="222" t="s">
        <v>244</v>
      </c>
      <c r="N16" s="33"/>
      <c r="O16" s="33"/>
      <c r="P16" s="33"/>
      <c r="Q16" s="33"/>
    </row>
    <row r="17" spans="1:17" ht="18" customHeight="1">
      <c r="A17" s="5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3"/>
      <c r="O17" s="3"/>
      <c r="P17" s="3"/>
      <c r="Q17" s="3"/>
    </row>
    <row r="18" spans="1:17" ht="109.5" customHeight="1">
      <c r="A18" s="222" t="s">
        <v>403</v>
      </c>
      <c r="B18" s="74">
        <f>SUM(B19:B28)</f>
        <v>96139.599999999977</v>
      </c>
      <c r="C18" s="6"/>
      <c r="D18" s="6"/>
      <c r="E18" s="68">
        <f>SUM(E19:E28)</f>
        <v>99812.299999999988</v>
      </c>
      <c r="F18" s="52">
        <f>SUM(F19:F28)</f>
        <v>17007</v>
      </c>
      <c r="G18" s="6"/>
      <c r="H18" s="6"/>
      <c r="I18" s="6"/>
      <c r="J18" s="6"/>
      <c r="K18" s="6"/>
      <c r="L18" s="6"/>
      <c r="M18" s="6"/>
      <c r="N18" s="3"/>
      <c r="O18" s="3"/>
      <c r="P18" s="3"/>
      <c r="Q18" s="3"/>
    </row>
    <row r="19" spans="1:17" ht="64.5" customHeight="1">
      <c r="A19" s="222" t="s">
        <v>404</v>
      </c>
      <c r="B19" s="6">
        <v>55287.7</v>
      </c>
      <c r="C19" s="6">
        <v>8550</v>
      </c>
      <c r="D19" s="223">
        <v>6466.4</v>
      </c>
      <c r="E19" s="74">
        <v>57531</v>
      </c>
      <c r="F19" s="6">
        <v>8226</v>
      </c>
      <c r="G19" s="6">
        <v>4648.9799999999996</v>
      </c>
      <c r="H19" s="6"/>
      <c r="I19" s="6"/>
      <c r="J19" s="6"/>
      <c r="K19" s="6"/>
      <c r="L19" s="6"/>
      <c r="M19" s="6"/>
      <c r="N19" s="3"/>
      <c r="O19" s="3"/>
      <c r="P19" s="3"/>
      <c r="Q19" s="3"/>
    </row>
    <row r="20" spans="1:17" ht="48.75" customHeight="1">
      <c r="A20" s="222" t="s">
        <v>405</v>
      </c>
      <c r="B20" s="6">
        <v>36529.1</v>
      </c>
      <c r="C20" s="6">
        <v>2570</v>
      </c>
      <c r="D20" s="6">
        <v>14213.66</v>
      </c>
      <c r="E20" s="74">
        <v>38242.5</v>
      </c>
      <c r="F20" s="6">
        <v>2520</v>
      </c>
      <c r="G20" s="6">
        <v>22829.74</v>
      </c>
      <c r="H20" s="6"/>
      <c r="I20" s="6"/>
      <c r="J20" s="6"/>
      <c r="K20" s="6"/>
      <c r="L20" s="6"/>
      <c r="M20" s="6"/>
      <c r="N20" s="3"/>
      <c r="O20" s="3"/>
      <c r="P20" s="3"/>
      <c r="Q20" s="3"/>
    </row>
    <row r="21" spans="1:17" ht="93" customHeight="1">
      <c r="A21" s="222" t="s">
        <v>418</v>
      </c>
      <c r="B21" s="6">
        <v>2648</v>
      </c>
      <c r="C21" s="6">
        <v>5514</v>
      </c>
      <c r="D21" s="223">
        <v>480.23</v>
      </c>
      <c r="E21" s="74">
        <v>2647.9</v>
      </c>
      <c r="F21" s="52">
        <v>5199</v>
      </c>
      <c r="G21" s="6">
        <v>509.31</v>
      </c>
      <c r="H21" s="6"/>
      <c r="I21" s="6"/>
      <c r="J21" s="6"/>
      <c r="K21" s="6"/>
      <c r="L21" s="6"/>
      <c r="M21" s="6"/>
      <c r="N21" s="3"/>
      <c r="O21" s="3"/>
      <c r="P21" s="3"/>
      <c r="Q21" s="3"/>
    </row>
    <row r="22" spans="1:17" ht="36" customHeight="1">
      <c r="A22" s="222" t="s">
        <v>406</v>
      </c>
      <c r="B22" s="6">
        <v>651.70000000000005</v>
      </c>
      <c r="C22" s="6">
        <v>644</v>
      </c>
      <c r="D22" s="6">
        <v>1011.96</v>
      </c>
      <c r="E22" s="74">
        <v>593</v>
      </c>
      <c r="F22" s="6">
        <v>526</v>
      </c>
      <c r="G22" s="6">
        <v>1133.06</v>
      </c>
      <c r="H22" s="6"/>
      <c r="I22" s="6"/>
      <c r="J22" s="6"/>
      <c r="K22" s="6"/>
      <c r="L22" s="6"/>
      <c r="M22" s="6"/>
      <c r="N22" s="3"/>
      <c r="O22" s="3"/>
      <c r="P22" s="3"/>
      <c r="Q22" s="3"/>
    </row>
    <row r="23" spans="1:17" ht="18" customHeight="1">
      <c r="A23" s="232" t="s">
        <v>407</v>
      </c>
      <c r="B23" s="74">
        <v>686.8</v>
      </c>
      <c r="C23" s="6">
        <v>546</v>
      </c>
      <c r="D23" s="6">
        <v>1257.8800000000001</v>
      </c>
      <c r="E23" s="6">
        <v>616.79999999999995</v>
      </c>
      <c r="F23" s="6">
        <v>472</v>
      </c>
      <c r="G23" s="6">
        <v>1306.94</v>
      </c>
      <c r="H23" s="6"/>
      <c r="I23" s="6"/>
      <c r="J23" s="6"/>
      <c r="K23" s="6"/>
      <c r="L23" s="6"/>
      <c r="M23" s="6"/>
      <c r="N23" s="3"/>
      <c r="O23" s="3"/>
      <c r="P23" s="3"/>
      <c r="Q23" s="3"/>
    </row>
    <row r="24" spans="1:17" ht="18" customHeight="1">
      <c r="A24" s="232" t="s">
        <v>408</v>
      </c>
      <c r="B24" s="6">
        <v>46.9</v>
      </c>
      <c r="C24" s="6">
        <v>30</v>
      </c>
      <c r="D24" s="6">
        <v>1563.33</v>
      </c>
      <c r="E24" s="6">
        <v>4.9000000000000004</v>
      </c>
      <c r="F24" s="6">
        <v>3</v>
      </c>
      <c r="G24" s="6">
        <v>1616.93</v>
      </c>
      <c r="H24" s="6"/>
      <c r="I24" s="6"/>
      <c r="J24" s="6"/>
      <c r="K24" s="6"/>
      <c r="L24" s="6"/>
      <c r="M24" s="6"/>
      <c r="N24" s="3"/>
      <c r="O24" s="3"/>
      <c r="P24" s="3"/>
      <c r="Q24" s="3"/>
    </row>
    <row r="25" spans="1:17" ht="18" customHeight="1">
      <c r="A25" s="232" t="s">
        <v>409</v>
      </c>
      <c r="B25" s="6">
        <v>14.1</v>
      </c>
      <c r="C25" s="6">
        <v>10</v>
      </c>
      <c r="D25" s="6">
        <v>1410</v>
      </c>
      <c r="E25" s="6">
        <v>7.9</v>
      </c>
      <c r="F25" s="6">
        <v>5</v>
      </c>
      <c r="G25" s="6">
        <v>1579.77</v>
      </c>
      <c r="H25" s="6"/>
      <c r="I25" s="6"/>
      <c r="J25" s="6"/>
      <c r="K25" s="6"/>
      <c r="L25" s="6"/>
      <c r="M25" s="6"/>
      <c r="N25" s="3"/>
      <c r="O25" s="3"/>
      <c r="P25" s="3"/>
      <c r="Q25" s="3"/>
    </row>
    <row r="26" spans="1:17" ht="50.25" customHeight="1">
      <c r="A26" s="233" t="s">
        <v>413</v>
      </c>
      <c r="B26" s="6">
        <v>193.9</v>
      </c>
      <c r="C26" s="6">
        <v>26</v>
      </c>
      <c r="D26" s="6">
        <v>7457.69</v>
      </c>
      <c r="E26" s="74">
        <v>36.6</v>
      </c>
      <c r="F26" s="6">
        <v>12</v>
      </c>
      <c r="G26" s="223">
        <v>3050.05</v>
      </c>
      <c r="H26" s="6"/>
      <c r="I26" s="6"/>
      <c r="J26" s="6"/>
      <c r="K26" s="6"/>
      <c r="L26" s="6"/>
      <c r="M26" s="6"/>
      <c r="N26" s="3"/>
      <c r="O26" s="3"/>
      <c r="P26" s="3"/>
      <c r="Q26" s="3"/>
    </row>
    <row r="27" spans="1:17" ht="69" customHeight="1">
      <c r="A27" s="222" t="s">
        <v>410</v>
      </c>
      <c r="B27" s="6">
        <v>0</v>
      </c>
      <c r="C27" s="6">
        <v>0</v>
      </c>
      <c r="D27" s="223">
        <v>0</v>
      </c>
      <c r="E27" s="6">
        <v>0</v>
      </c>
      <c r="F27" s="6">
        <v>0</v>
      </c>
      <c r="G27" s="6">
        <v>0</v>
      </c>
      <c r="H27" s="6"/>
      <c r="I27" s="6"/>
      <c r="J27" s="6"/>
      <c r="K27" s="6"/>
      <c r="L27" s="6"/>
      <c r="M27" s="6"/>
      <c r="N27" s="3"/>
      <c r="O27" s="3"/>
      <c r="P27" s="3"/>
      <c r="Q27" s="3"/>
    </row>
    <row r="28" spans="1:17" ht="30.6" customHeight="1">
      <c r="A28" s="222" t="s">
        <v>426</v>
      </c>
      <c r="B28" s="6">
        <v>81.400000000000006</v>
      </c>
      <c r="C28" s="6">
        <v>42</v>
      </c>
      <c r="D28" s="223">
        <v>1938.1</v>
      </c>
      <c r="E28" s="6">
        <v>131.69999999999999</v>
      </c>
      <c r="F28" s="6">
        <v>44</v>
      </c>
      <c r="G28" s="6">
        <v>2992.72</v>
      </c>
      <c r="H28" s="6"/>
      <c r="I28" s="6"/>
      <c r="J28" s="6"/>
      <c r="K28" s="6"/>
      <c r="L28" s="6"/>
      <c r="M28" s="6"/>
      <c r="N28" s="3"/>
      <c r="O28" s="3"/>
      <c r="P28" s="3"/>
      <c r="Q28" s="3"/>
    </row>
    <row r="29" spans="1:17" ht="45.75" customHeight="1">
      <c r="A29" s="222" t="s">
        <v>419</v>
      </c>
      <c r="B29" s="11">
        <v>708.7</v>
      </c>
      <c r="C29" s="11">
        <v>3540</v>
      </c>
      <c r="D29" s="65">
        <v>200.2</v>
      </c>
      <c r="E29" s="63">
        <v>789.1</v>
      </c>
      <c r="F29" s="52">
        <v>3900</v>
      </c>
      <c r="G29" s="245">
        <v>207.46</v>
      </c>
      <c r="H29" s="50"/>
      <c r="I29" s="50"/>
      <c r="J29" s="11"/>
      <c r="K29" s="11"/>
      <c r="L29" s="50"/>
      <c r="M29" s="50"/>
      <c r="N29" s="55"/>
      <c r="O29" s="55"/>
      <c r="P29" s="55"/>
      <c r="Q29" s="55"/>
    </row>
    <row r="30" spans="1:17" ht="16.5" customHeight="1">
      <c r="A30" s="233"/>
      <c r="B30" s="11"/>
      <c r="C30" s="11"/>
      <c r="D30" s="11"/>
      <c r="E30" s="11"/>
      <c r="F30" s="11"/>
      <c r="G30" s="11"/>
      <c r="H30" s="50"/>
      <c r="I30" s="50"/>
      <c r="J30" s="11"/>
      <c r="K30" s="11"/>
      <c r="L30" s="50"/>
      <c r="M30" s="50"/>
      <c r="N30" s="55"/>
      <c r="O30" s="55"/>
      <c r="P30" s="55"/>
      <c r="Q30" s="55"/>
    </row>
    <row r="31" spans="1:17" ht="20.100000000000001" customHeight="1">
      <c r="A31" s="233"/>
      <c r="B31" s="11"/>
      <c r="C31" s="11"/>
      <c r="D31" s="11"/>
      <c r="E31" s="11"/>
      <c r="F31" s="11"/>
      <c r="G31" s="11"/>
      <c r="H31" s="50"/>
      <c r="I31" s="50"/>
      <c r="J31" s="63"/>
      <c r="K31" s="63"/>
      <c r="L31" s="51"/>
      <c r="M31" s="51"/>
      <c r="N31" s="56"/>
      <c r="O31" s="56"/>
      <c r="P31" s="56"/>
      <c r="Q31" s="56"/>
    </row>
    <row r="32" spans="1:17" ht="20.100000000000001" customHeight="1">
      <c r="A32" s="7" t="s">
        <v>27</v>
      </c>
      <c r="B32" s="140">
        <f>SUM(B19:B29)</f>
        <v>96848.299999999974</v>
      </c>
      <c r="C32" s="145"/>
      <c r="D32" s="145"/>
      <c r="E32" s="140">
        <f>SUM(E19:E29)</f>
        <v>100601.4</v>
      </c>
      <c r="F32" s="242">
        <f>SUM(F19:F29)</f>
        <v>20907</v>
      </c>
      <c r="G32" s="145"/>
      <c r="H32" s="145"/>
      <c r="I32" s="145"/>
      <c r="J32" s="54"/>
      <c r="K32" s="54"/>
      <c r="L32" s="54"/>
      <c r="M32" s="54"/>
      <c r="N32" s="4"/>
      <c r="O32" s="4"/>
      <c r="P32" s="4"/>
      <c r="Q32" s="4"/>
    </row>
    <row r="33" spans="1:17" ht="21.9" customHeight="1">
      <c r="A33" s="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21.9" customHeight="1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20.100000000000001" customHeight="1"/>
    <row r="36" spans="1:17" ht="20.100000000000001" customHeight="1">
      <c r="A36" s="2" t="s">
        <v>397</v>
      </c>
      <c r="E36" s="2" t="s">
        <v>52</v>
      </c>
      <c r="I36" s="2" t="s">
        <v>290</v>
      </c>
      <c r="J36" s="2" t="s">
        <v>398</v>
      </c>
    </row>
    <row r="37" spans="1:17" ht="18" customHeight="1">
      <c r="B37" s="199" t="s">
        <v>39</v>
      </c>
      <c r="C37" s="199"/>
      <c r="D37" s="199"/>
      <c r="E37" s="168" t="s">
        <v>289</v>
      </c>
      <c r="F37" s="168"/>
      <c r="G37" s="168"/>
      <c r="H37" s="168"/>
      <c r="I37" s="168" t="s">
        <v>292</v>
      </c>
      <c r="J37" s="168"/>
      <c r="K37" s="168"/>
    </row>
    <row r="38" spans="1:17" ht="18" customHeight="1"/>
    <row r="39" spans="1:17" ht="55.5" customHeight="1"/>
    <row r="40" spans="1:17" ht="55.5" customHeight="1"/>
    <row r="42" spans="1:17" ht="54.75" customHeight="1"/>
    <row r="44" spans="1:17" ht="63" customHeight="1"/>
    <row r="46" spans="1:17" ht="54" customHeight="1"/>
  </sheetData>
  <mergeCells count="7">
    <mergeCell ref="K15:M15"/>
    <mergeCell ref="A4:J4"/>
    <mergeCell ref="A15:A16"/>
    <mergeCell ref="A6:G6"/>
    <mergeCell ref="B15:D15"/>
    <mergeCell ref="E15:G15"/>
    <mergeCell ref="H15:J15"/>
  </mergeCells>
  <phoneticPr fontId="3" type="noConversion"/>
  <pageMargins left="0.70866141732283472" right="0.19685039370078741" top="0.78740157480314965" bottom="0.78740157480314965" header="0.27559055118110237" footer="0.15748031496062992"/>
  <pageSetup paperSize="9" scale="50" fitToHeight="0" orientation="landscape" horizontalDpi="1200" verticalDpi="1200" r:id="rId1"/>
  <headerFooter alignWithMargins="0">
    <oddHeader>&amp;C&amp;"Times New Roman,обычный"&amp;14 13&amp;R&amp;"Times New Roman,обычный"&amp;14Продовження додатка 1</oddHeader>
  </headerFooter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  <pageSetUpPr fitToPage="1"/>
  </sheetPr>
  <dimension ref="A1:V49"/>
  <sheetViews>
    <sheetView view="pageBreakPreview" topLeftCell="F22" zoomScale="75" zoomScaleNormal="75" zoomScaleSheetLayoutView="75" workbookViewId="0">
      <selection activeCell="T27" sqref="T27"/>
    </sheetView>
  </sheetViews>
  <sheetFormatPr defaultRowHeight="13.2"/>
  <cols>
    <col min="1" max="1" width="22.44140625" customWidth="1"/>
    <col min="2" max="2" width="29.44140625" customWidth="1"/>
    <col min="3" max="3" width="18" customWidth="1"/>
    <col min="4" max="4" width="17.44140625" customWidth="1"/>
    <col min="5" max="8" width="16.5546875" customWidth="1"/>
    <col min="9" max="10" width="15.44140625" customWidth="1"/>
    <col min="11" max="11" width="17.44140625" customWidth="1"/>
    <col min="12" max="12" width="14.6640625" customWidth="1"/>
    <col min="13" max="13" width="14" customWidth="1"/>
    <col min="14" max="14" width="14.44140625" customWidth="1"/>
    <col min="15" max="16" width="14.5546875" customWidth="1"/>
    <col min="17" max="17" width="16.88671875" customWidth="1"/>
    <col min="18" max="19" width="18.109375" customWidth="1"/>
    <col min="20" max="20" width="14.33203125" customWidth="1"/>
    <col min="21" max="21" width="14" customWidth="1"/>
    <col min="22" max="22" width="14.5546875" customWidth="1"/>
  </cols>
  <sheetData>
    <row r="1" spans="1:19" ht="22.5" customHeight="1"/>
    <row r="2" spans="1:19" ht="18.75" customHeight="1"/>
    <row r="3" spans="1:19" ht="23.25" customHeight="1"/>
    <row r="4" spans="1:19" ht="17.399999999999999">
      <c r="A4" s="4" t="s">
        <v>245</v>
      </c>
      <c r="B4" s="15"/>
      <c r="C4" s="15"/>
      <c r="D4" s="1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7.399999999999999">
      <c r="A5" s="4"/>
      <c r="B5" s="15"/>
      <c r="C5" s="15"/>
      <c r="D5" s="1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42.75" customHeight="1">
      <c r="A6" s="267" t="s">
        <v>314</v>
      </c>
      <c r="B6" s="303" t="s">
        <v>249</v>
      </c>
      <c r="C6" s="304"/>
      <c r="D6" s="305"/>
      <c r="E6" s="309" t="s">
        <v>330</v>
      </c>
      <c r="F6" s="310"/>
      <c r="G6" s="306" t="s">
        <v>332</v>
      </c>
      <c r="H6" s="317"/>
      <c r="I6" s="317"/>
      <c r="J6" s="317"/>
      <c r="K6" s="317"/>
      <c r="L6" s="317"/>
      <c r="M6" s="317"/>
      <c r="N6" s="317"/>
      <c r="O6" s="317"/>
      <c r="P6" s="318"/>
      <c r="Q6" s="306" t="s">
        <v>287</v>
      </c>
      <c r="R6" s="307"/>
      <c r="S6" s="308"/>
    </row>
    <row r="7" spans="1:19" ht="35.25" customHeight="1">
      <c r="A7" s="302"/>
      <c r="B7" s="267" t="s">
        <v>27</v>
      </c>
      <c r="C7" s="306" t="s">
        <v>51</v>
      </c>
      <c r="D7" s="318"/>
      <c r="E7" s="311"/>
      <c r="F7" s="312"/>
      <c r="G7" s="313" t="s">
        <v>246</v>
      </c>
      <c r="H7" s="314"/>
      <c r="I7" s="313" t="s">
        <v>331</v>
      </c>
      <c r="J7" s="314"/>
      <c r="K7" s="313" t="s">
        <v>250</v>
      </c>
      <c r="L7" s="314"/>
      <c r="M7" s="315" t="s">
        <v>251</v>
      </c>
      <c r="N7" s="316"/>
      <c r="O7" s="258" t="s">
        <v>252</v>
      </c>
      <c r="P7" s="301"/>
      <c r="Q7" s="267" t="s">
        <v>27</v>
      </c>
      <c r="R7" s="258" t="s">
        <v>51</v>
      </c>
      <c r="S7" s="301"/>
    </row>
    <row r="8" spans="1:19" ht="63.75" customHeight="1">
      <c r="A8" s="268"/>
      <c r="B8" s="320"/>
      <c r="C8" s="6" t="s">
        <v>247</v>
      </c>
      <c r="D8" s="6" t="s">
        <v>248</v>
      </c>
      <c r="E8" s="183" t="s">
        <v>328</v>
      </c>
      <c r="F8" s="183" t="s">
        <v>329</v>
      </c>
      <c r="G8" s="183" t="s">
        <v>328</v>
      </c>
      <c r="H8" s="183" t="s">
        <v>329</v>
      </c>
      <c r="I8" s="183" t="s">
        <v>328</v>
      </c>
      <c r="J8" s="183" t="s">
        <v>329</v>
      </c>
      <c r="K8" s="183" t="s">
        <v>328</v>
      </c>
      <c r="L8" s="183" t="s">
        <v>329</v>
      </c>
      <c r="M8" s="183" t="s">
        <v>328</v>
      </c>
      <c r="N8" s="183" t="s">
        <v>329</v>
      </c>
      <c r="O8" s="183" t="s">
        <v>328</v>
      </c>
      <c r="P8" s="183" t="s">
        <v>329</v>
      </c>
      <c r="Q8" s="319"/>
      <c r="R8" s="183" t="s">
        <v>247</v>
      </c>
      <c r="S8" s="183" t="s">
        <v>248</v>
      </c>
    </row>
    <row r="9" spans="1:19" ht="18">
      <c r="A9" s="186"/>
      <c r="B9" s="189"/>
      <c r="C9" s="6"/>
      <c r="D9" s="6"/>
      <c r="E9" s="184"/>
      <c r="F9" s="184"/>
      <c r="G9" s="184"/>
      <c r="H9" s="184"/>
      <c r="I9" s="188"/>
      <c r="J9" s="188"/>
      <c r="K9" s="184"/>
      <c r="L9" s="184"/>
      <c r="M9" s="187"/>
      <c r="N9" s="187"/>
      <c r="O9" s="184"/>
      <c r="P9" s="184"/>
      <c r="Q9" s="188"/>
      <c r="R9" s="183"/>
      <c r="S9" s="183"/>
    </row>
    <row r="10" spans="1:19" ht="18">
      <c r="A10" s="5">
        <v>1</v>
      </c>
      <c r="B10" s="147">
        <v>2</v>
      </c>
      <c r="C10" s="147">
        <v>3</v>
      </c>
      <c r="D10" s="147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</row>
    <row r="11" spans="1:19" ht="23.25" customHeight="1">
      <c r="A11" s="234" t="s">
        <v>253</v>
      </c>
      <c r="B11" s="235"/>
      <c r="C11" s="235"/>
      <c r="D11" s="235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</row>
    <row r="12" spans="1:19">
      <c r="A12" s="237" t="s">
        <v>51</v>
      </c>
      <c r="B12" s="235"/>
      <c r="C12" s="235"/>
      <c r="D12" s="235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</row>
    <row r="13" spans="1:19" ht="30" customHeight="1">
      <c r="A13" s="234" t="s">
        <v>254</v>
      </c>
      <c r="B13" s="235"/>
      <c r="C13" s="235"/>
      <c r="D13" s="235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5"/>
      <c r="S13" s="235"/>
    </row>
    <row r="14" spans="1:19">
      <c r="A14" s="237" t="s">
        <v>51</v>
      </c>
      <c r="B14" s="235"/>
      <c r="C14" s="235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</row>
    <row r="15" spans="1:19" ht="35.25" customHeight="1">
      <c r="A15" s="234" t="s">
        <v>255</v>
      </c>
      <c r="B15" s="235"/>
      <c r="C15" s="235"/>
      <c r="D15" s="235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</row>
    <row r="16" spans="1:19">
      <c r="A16" s="237" t="s">
        <v>51</v>
      </c>
      <c r="B16" s="235"/>
      <c r="C16" s="235"/>
      <c r="D16" s="235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</row>
    <row r="17" spans="1:22" ht="9.75" customHeight="1">
      <c r="A17" s="146" t="s">
        <v>256</v>
      </c>
      <c r="B17" s="147"/>
      <c r="C17" s="147"/>
      <c r="D17" s="147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20" spans="1:22" ht="18.75" customHeight="1">
      <c r="T20" s="2"/>
      <c r="U20" s="2"/>
      <c r="V20" s="2"/>
    </row>
    <row r="21" spans="1:22" ht="18">
      <c r="A21" s="248" t="s">
        <v>257</v>
      </c>
      <c r="B21" s="248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>
      <c r="A22" s="2"/>
      <c r="B22" s="16"/>
      <c r="C22" s="16"/>
      <c r="D22" s="1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 customHeight="1">
      <c r="A23" s="258" t="s">
        <v>258</v>
      </c>
      <c r="B23" s="257" t="s">
        <v>259</v>
      </c>
      <c r="C23" s="258" t="s">
        <v>260</v>
      </c>
      <c r="D23" s="300"/>
      <c r="E23" s="300"/>
      <c r="F23" s="301"/>
      <c r="G23" s="258" t="s">
        <v>261</v>
      </c>
      <c r="H23" s="300"/>
      <c r="I23" s="300"/>
      <c r="J23" s="301"/>
      <c r="K23" s="258" t="s">
        <v>262</v>
      </c>
      <c r="L23" s="300"/>
      <c r="M23" s="300"/>
      <c r="N23" s="301"/>
      <c r="O23" s="258" t="s">
        <v>263</v>
      </c>
      <c r="P23" s="300"/>
      <c r="Q23" s="300"/>
      <c r="R23" s="301"/>
      <c r="S23" s="258" t="s">
        <v>27</v>
      </c>
      <c r="T23" s="300"/>
      <c r="U23" s="300"/>
      <c r="V23" s="301"/>
    </row>
    <row r="24" spans="1:22" ht="36">
      <c r="A24" s="258"/>
      <c r="B24" s="322"/>
      <c r="C24" s="183" t="s">
        <v>317</v>
      </c>
      <c r="D24" s="6" t="s">
        <v>318</v>
      </c>
      <c r="E24" s="183" t="s">
        <v>319</v>
      </c>
      <c r="F24" s="183" t="s">
        <v>320</v>
      </c>
      <c r="G24" s="183" t="s">
        <v>317</v>
      </c>
      <c r="H24" s="6" t="s">
        <v>318</v>
      </c>
      <c r="I24" s="183" t="s">
        <v>319</v>
      </c>
      <c r="J24" s="183" t="s">
        <v>320</v>
      </c>
      <c r="K24" s="183" t="s">
        <v>317</v>
      </c>
      <c r="L24" s="6" t="s">
        <v>318</v>
      </c>
      <c r="M24" s="183" t="s">
        <v>319</v>
      </c>
      <c r="N24" s="183" t="s">
        <v>320</v>
      </c>
      <c r="O24" s="183" t="s">
        <v>317</v>
      </c>
      <c r="P24" s="6" t="s">
        <v>318</v>
      </c>
      <c r="Q24" s="183" t="s">
        <v>319</v>
      </c>
      <c r="R24" s="183" t="s">
        <v>320</v>
      </c>
      <c r="S24" s="183" t="s">
        <v>317</v>
      </c>
      <c r="T24" s="6" t="s">
        <v>318</v>
      </c>
      <c r="U24" s="183" t="s">
        <v>319</v>
      </c>
      <c r="V24" s="183" t="s">
        <v>320</v>
      </c>
    </row>
    <row r="25" spans="1:22" ht="18">
      <c r="A25" s="86">
        <v>1</v>
      </c>
      <c r="B25" s="5">
        <v>2</v>
      </c>
      <c r="C25" s="5">
        <v>3</v>
      </c>
      <c r="D25" s="5">
        <v>4</v>
      </c>
      <c r="E25" s="5">
        <v>5</v>
      </c>
      <c r="F25" s="5">
        <v>6</v>
      </c>
      <c r="G25" s="5">
        <v>7</v>
      </c>
      <c r="H25" s="5">
        <v>8</v>
      </c>
      <c r="I25" s="5">
        <v>9</v>
      </c>
      <c r="J25" s="5">
        <v>10</v>
      </c>
      <c r="K25" s="5">
        <v>11</v>
      </c>
      <c r="L25" s="5">
        <v>12</v>
      </c>
      <c r="M25" s="5">
        <v>13</v>
      </c>
      <c r="N25" s="5">
        <v>14</v>
      </c>
      <c r="O25" s="5">
        <v>15</v>
      </c>
      <c r="P25" s="5">
        <v>16</v>
      </c>
      <c r="Q25" s="5">
        <v>17</v>
      </c>
      <c r="R25" s="5">
        <v>18</v>
      </c>
      <c r="S25" s="5">
        <v>19</v>
      </c>
      <c r="T25" s="5">
        <v>20</v>
      </c>
      <c r="U25" s="5">
        <v>21</v>
      </c>
      <c r="V25" s="5">
        <v>22</v>
      </c>
    </row>
    <row r="26" spans="1:22" ht="42" customHeight="1">
      <c r="A26" s="158" t="s">
        <v>266</v>
      </c>
      <c r="B26" s="156" t="s">
        <v>1</v>
      </c>
      <c r="C26" s="141"/>
      <c r="D26" s="87"/>
      <c r="E26" s="150"/>
      <c r="F26" s="150"/>
      <c r="G26" s="151"/>
      <c r="H26" s="151"/>
      <c r="I26" s="151"/>
      <c r="J26" s="151"/>
      <c r="K26" s="11"/>
      <c r="L26" s="11"/>
      <c r="M26" s="11"/>
      <c r="N26" s="11"/>
      <c r="O26" s="11"/>
      <c r="P26" s="11"/>
      <c r="Q26" s="11"/>
      <c r="R26" s="11"/>
      <c r="S26" s="11">
        <f>C26+G26+K26+O26</f>
        <v>0</v>
      </c>
      <c r="T26" s="11">
        <f>D26+H26+L26+P26</f>
        <v>0</v>
      </c>
      <c r="U26" s="11"/>
      <c r="V26" s="11"/>
    </row>
    <row r="27" spans="1:22" ht="54">
      <c r="A27" s="154" t="s">
        <v>267</v>
      </c>
      <c r="B27" s="157" t="s">
        <v>265</v>
      </c>
      <c r="C27" s="141"/>
      <c r="D27" s="160"/>
      <c r="E27" s="74"/>
      <c r="F27" s="74"/>
      <c r="G27" s="74">
        <v>10000</v>
      </c>
      <c r="H27" s="74">
        <v>10000</v>
      </c>
      <c r="I27" s="74"/>
      <c r="J27" s="74"/>
      <c r="K27" s="11">
        <v>128.4</v>
      </c>
      <c r="L27" s="11">
        <v>128.4</v>
      </c>
      <c r="M27" s="11"/>
      <c r="N27" s="11"/>
      <c r="O27" s="11">
        <v>1736.9</v>
      </c>
      <c r="P27" s="11">
        <v>1846.5</v>
      </c>
      <c r="Q27" s="11"/>
      <c r="R27" s="11"/>
      <c r="S27" s="11">
        <f>SUM(G27+K27+O27)</f>
        <v>11865.3</v>
      </c>
      <c r="T27" s="11">
        <f>H27+L27+P27</f>
        <v>11974.9</v>
      </c>
      <c r="U27" s="11"/>
      <c r="V27" s="11"/>
    </row>
    <row r="28" spans="1:22" ht="72">
      <c r="A28" s="154" t="s">
        <v>268</v>
      </c>
      <c r="B28" s="157" t="s">
        <v>14</v>
      </c>
      <c r="C28" s="141"/>
      <c r="D28" s="160"/>
      <c r="E28" s="74"/>
      <c r="F28" s="74"/>
      <c r="G28" s="74">
        <v>0</v>
      </c>
      <c r="H28" s="74">
        <v>0</v>
      </c>
      <c r="I28" s="74"/>
      <c r="J28" s="74"/>
      <c r="K28" s="11">
        <v>148.5</v>
      </c>
      <c r="L28" s="11">
        <v>196.5</v>
      </c>
      <c r="M28" s="11"/>
      <c r="N28" s="11"/>
      <c r="O28" s="11">
        <v>400.8</v>
      </c>
      <c r="P28" s="11">
        <v>308.10000000000002</v>
      </c>
      <c r="Q28" s="11"/>
      <c r="R28" s="11"/>
      <c r="S28" s="11">
        <f t="shared" ref="S28:S30" si="0">C28+G28+K28+O28</f>
        <v>549.29999999999995</v>
      </c>
      <c r="T28" s="11">
        <f>H28+L28+P28</f>
        <v>504.6</v>
      </c>
      <c r="U28" s="11"/>
      <c r="V28" s="11"/>
    </row>
    <row r="29" spans="1:22" ht="90">
      <c r="A29" s="154" t="s">
        <v>270</v>
      </c>
      <c r="B29" s="157" t="s">
        <v>269</v>
      </c>
      <c r="C29" s="141"/>
      <c r="D29" s="160"/>
      <c r="E29" s="74"/>
      <c r="F29" s="74"/>
      <c r="G29" s="74">
        <v>0</v>
      </c>
      <c r="H29" s="74">
        <v>0</v>
      </c>
      <c r="I29" s="74"/>
      <c r="J29" s="74"/>
      <c r="K29" s="11"/>
      <c r="L29" s="11"/>
      <c r="M29" s="11"/>
      <c r="N29" s="11"/>
      <c r="O29" s="11">
        <v>0</v>
      </c>
      <c r="P29" s="11">
        <v>0</v>
      </c>
      <c r="Q29" s="11"/>
      <c r="R29" s="11"/>
      <c r="S29" s="11">
        <f t="shared" si="0"/>
        <v>0</v>
      </c>
      <c r="T29" s="11">
        <f t="shared" ref="T29:T30" si="1">D29+H29+L29+P29</f>
        <v>0</v>
      </c>
      <c r="U29" s="11"/>
      <c r="V29" s="11"/>
    </row>
    <row r="30" spans="1:22" ht="111" customHeight="1">
      <c r="A30" s="154" t="s">
        <v>271</v>
      </c>
      <c r="B30" s="224" t="s">
        <v>411</v>
      </c>
      <c r="C30" s="141"/>
      <c r="D30" s="160"/>
      <c r="E30" s="74"/>
      <c r="F30" s="74"/>
      <c r="G30" s="74">
        <v>0</v>
      </c>
      <c r="H30" s="74">
        <v>0</v>
      </c>
      <c r="I30" s="74"/>
      <c r="J30" s="74"/>
      <c r="K30" s="11"/>
      <c r="L30" s="11"/>
      <c r="M30" s="11"/>
      <c r="N30" s="11"/>
      <c r="O30" s="11">
        <v>0</v>
      </c>
      <c r="P30" s="11">
        <v>0</v>
      </c>
      <c r="Q30" s="11"/>
      <c r="R30" s="11"/>
      <c r="S30" s="11">
        <f t="shared" si="0"/>
        <v>0</v>
      </c>
      <c r="T30" s="11">
        <f t="shared" si="1"/>
        <v>0</v>
      </c>
      <c r="U30" s="11"/>
      <c r="V30" s="11"/>
    </row>
    <row r="31" spans="1:22" ht="33" customHeight="1">
      <c r="A31" s="154" t="s">
        <v>272</v>
      </c>
      <c r="B31" s="149" t="s">
        <v>240</v>
      </c>
      <c r="C31" s="141"/>
      <c r="D31" s="160"/>
      <c r="E31" s="74"/>
      <c r="F31" s="74"/>
      <c r="G31" s="74">
        <v>8000</v>
      </c>
      <c r="H31" s="74">
        <v>7998.8</v>
      </c>
      <c r="I31" s="74"/>
      <c r="J31" s="74"/>
      <c r="K31" s="11"/>
      <c r="L31" s="11"/>
      <c r="M31" s="11"/>
      <c r="N31" s="11"/>
      <c r="O31" s="11">
        <v>0</v>
      </c>
      <c r="P31" s="11">
        <v>0</v>
      </c>
      <c r="Q31" s="11"/>
      <c r="R31" s="11"/>
      <c r="S31" s="11">
        <f>G31+O31</f>
        <v>8000</v>
      </c>
      <c r="T31" s="11">
        <f>H31+P31</f>
        <v>7998.8</v>
      </c>
      <c r="U31" s="11"/>
      <c r="V31" s="11"/>
    </row>
    <row r="32" spans="1:22" ht="18">
      <c r="A32" s="323" t="s">
        <v>27</v>
      </c>
      <c r="B32" s="324"/>
      <c r="C32" s="141">
        <f>C26+C27+C28+C29+C30+C31</f>
        <v>0</v>
      </c>
      <c r="D32" s="159">
        <f>D26+D27+D28+D29+D30+D31</f>
        <v>0</v>
      </c>
      <c r="E32" s="159"/>
      <c r="F32" s="159"/>
      <c r="G32" s="229">
        <f>SUM(G26:G31)</f>
        <v>18000</v>
      </c>
      <c r="H32" s="229">
        <f>H26+H27+H28+H29+H30+H31</f>
        <v>17998.8</v>
      </c>
      <c r="I32" s="159"/>
      <c r="J32" s="159"/>
      <c r="K32" s="63">
        <f>K26+K27+K28+K29+K30+K31</f>
        <v>276.89999999999998</v>
      </c>
      <c r="L32" s="63">
        <f>L26+L27+L28+L29+L30+L31</f>
        <v>324.89999999999998</v>
      </c>
      <c r="M32" s="50"/>
      <c r="N32" s="50"/>
      <c r="O32" s="63">
        <f>SUM(O27:O31)</f>
        <v>2137.7000000000003</v>
      </c>
      <c r="P32" s="63">
        <f>SUM(P27:P31)</f>
        <v>2154.6</v>
      </c>
      <c r="Q32" s="11"/>
      <c r="R32" s="11"/>
      <c r="S32" s="63">
        <f>S26+S27+S28+S29+S30+S31</f>
        <v>20414.599999999999</v>
      </c>
      <c r="T32" s="63">
        <f>T26+T27+T28+T29+T30+T31</f>
        <v>20478.3</v>
      </c>
      <c r="U32" s="11"/>
      <c r="V32" s="11"/>
    </row>
    <row r="33" spans="1:22" ht="18">
      <c r="A33" s="325" t="s">
        <v>264</v>
      </c>
      <c r="B33" s="324"/>
      <c r="C33" s="155"/>
      <c r="D33" s="153"/>
      <c r="E33" s="7"/>
      <c r="F33" s="7"/>
      <c r="G33" s="7"/>
      <c r="H33" s="7"/>
      <c r="I33" s="6"/>
      <c r="J33" s="6"/>
      <c r="K33" s="152"/>
      <c r="L33" s="152"/>
      <c r="M33" s="152"/>
      <c r="N33" s="152"/>
      <c r="O33" s="152"/>
      <c r="P33" s="152"/>
      <c r="Q33" s="152"/>
      <c r="R33" s="74"/>
      <c r="S33" s="152"/>
      <c r="T33" s="152"/>
      <c r="U33" s="152"/>
      <c r="V33" s="152"/>
    </row>
    <row r="34" spans="1:22" ht="18">
      <c r="A34" s="2"/>
      <c r="B34" s="16"/>
      <c r="C34" s="16"/>
      <c r="D34" s="1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8">
      <c r="A35" s="2"/>
      <c r="B35" s="16"/>
      <c r="C35" s="16"/>
      <c r="D35" s="1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>
      <c r="A36" s="326" t="s">
        <v>277</v>
      </c>
      <c r="B36" s="326"/>
      <c r="C36" s="326"/>
      <c r="D36" s="166"/>
      <c r="T36" s="2"/>
      <c r="U36" s="2"/>
      <c r="V36" s="2"/>
    </row>
    <row r="37" spans="1:22" ht="15">
      <c r="A37" s="161"/>
      <c r="N37" s="191"/>
      <c r="O37" s="191"/>
      <c r="P37" s="191"/>
      <c r="Q37" s="191"/>
      <c r="R37" s="191"/>
      <c r="S37" s="191"/>
    </row>
    <row r="38" spans="1:22" ht="25.5" customHeight="1">
      <c r="A38" s="292" t="s">
        <v>273</v>
      </c>
      <c r="B38" s="292" t="s">
        <v>284</v>
      </c>
      <c r="C38" s="292" t="s">
        <v>274</v>
      </c>
      <c r="D38" s="292" t="s">
        <v>278</v>
      </c>
      <c r="E38" s="292" t="s">
        <v>279</v>
      </c>
      <c r="F38" s="292" t="s">
        <v>280</v>
      </c>
      <c r="G38" s="294" t="s">
        <v>64</v>
      </c>
      <c r="H38" s="295"/>
      <c r="I38" s="295"/>
      <c r="J38" s="295"/>
      <c r="K38" s="296"/>
      <c r="L38" s="297" t="s">
        <v>283</v>
      </c>
      <c r="M38" s="292" t="s">
        <v>285</v>
      </c>
      <c r="N38" s="191"/>
      <c r="O38" s="191"/>
      <c r="P38" s="191"/>
      <c r="Q38" s="191"/>
      <c r="R38" s="191"/>
      <c r="S38" s="191"/>
    </row>
    <row r="39" spans="1:22" ht="66">
      <c r="A39" s="293"/>
      <c r="B39" s="293"/>
      <c r="C39" s="293"/>
      <c r="D39" s="293"/>
      <c r="E39" s="293"/>
      <c r="F39" s="293"/>
      <c r="G39" s="238" t="s">
        <v>281</v>
      </c>
      <c r="H39" s="239" t="s">
        <v>282</v>
      </c>
      <c r="I39" s="240" t="s">
        <v>275</v>
      </c>
      <c r="J39" s="240" t="s">
        <v>276</v>
      </c>
      <c r="K39" s="240" t="s">
        <v>312</v>
      </c>
      <c r="L39" s="298"/>
      <c r="M39" s="299"/>
      <c r="N39" s="191"/>
      <c r="O39" s="191"/>
      <c r="P39" s="191"/>
      <c r="Q39" s="191"/>
      <c r="R39" s="191"/>
      <c r="S39" s="191"/>
    </row>
    <row r="40" spans="1:22" ht="18">
      <c r="A40" s="113">
        <v>1</v>
      </c>
      <c r="B40" s="113">
        <v>2</v>
      </c>
      <c r="C40" s="113">
        <v>3</v>
      </c>
      <c r="D40" s="113">
        <v>4</v>
      </c>
      <c r="E40" s="113">
        <v>5</v>
      </c>
      <c r="F40" s="113">
        <v>6</v>
      </c>
      <c r="G40" s="113">
        <v>7</v>
      </c>
      <c r="H40" s="113">
        <v>8</v>
      </c>
      <c r="I40" s="113">
        <v>9</v>
      </c>
      <c r="J40" s="113">
        <v>10</v>
      </c>
      <c r="K40" s="113">
        <v>11</v>
      </c>
      <c r="L40" s="113">
        <v>12</v>
      </c>
      <c r="M40" s="113">
        <v>13</v>
      </c>
      <c r="N40" s="191"/>
      <c r="O40" s="191"/>
      <c r="P40" s="191"/>
      <c r="Q40" s="191"/>
      <c r="R40" s="191"/>
      <c r="S40" s="191"/>
    </row>
    <row r="41" spans="1:22" ht="15">
      <c r="A41" s="162"/>
      <c r="B41" s="163"/>
      <c r="C41" s="162"/>
      <c r="D41" s="162"/>
      <c r="E41" s="162"/>
      <c r="F41" s="162"/>
      <c r="G41" s="162"/>
      <c r="H41" s="162"/>
      <c r="I41" s="162"/>
      <c r="J41" s="162"/>
      <c r="K41" s="164"/>
      <c r="L41" s="164"/>
      <c r="M41" s="162"/>
      <c r="N41" s="191"/>
      <c r="O41" s="191"/>
      <c r="P41" s="191"/>
      <c r="Q41" s="191"/>
      <c r="R41" s="191"/>
      <c r="S41" s="191"/>
    </row>
    <row r="42" spans="1:22" ht="15">
      <c r="A42" s="162"/>
      <c r="B42" s="163"/>
      <c r="C42" s="162"/>
      <c r="D42" s="162"/>
      <c r="E42" s="162"/>
      <c r="F42" s="162"/>
      <c r="G42" s="162"/>
      <c r="H42" s="162"/>
      <c r="I42" s="162"/>
      <c r="J42" s="162"/>
      <c r="K42" s="164"/>
      <c r="L42" s="164"/>
      <c r="M42" s="162"/>
      <c r="N42" s="191"/>
      <c r="O42" s="191"/>
      <c r="P42" s="191"/>
      <c r="Q42" s="191"/>
      <c r="R42" s="191"/>
      <c r="S42" s="191"/>
    </row>
    <row r="43" spans="1:22" ht="15">
      <c r="A43" s="162"/>
      <c r="B43" s="163"/>
      <c r="C43" s="162"/>
      <c r="D43" s="162"/>
      <c r="E43" s="162"/>
      <c r="F43" s="162"/>
      <c r="G43" s="162"/>
      <c r="H43" s="162"/>
      <c r="I43" s="162"/>
      <c r="J43" s="162"/>
      <c r="K43" s="164"/>
      <c r="L43" s="164"/>
      <c r="M43" s="162"/>
      <c r="N43" s="191"/>
      <c r="O43" s="191"/>
      <c r="P43" s="191"/>
      <c r="Q43" s="191"/>
      <c r="R43" s="191"/>
      <c r="S43" s="191"/>
    </row>
    <row r="44" spans="1:22" ht="17.399999999999999">
      <c r="A44" s="321" t="s">
        <v>27</v>
      </c>
      <c r="B44" s="321"/>
      <c r="C44" s="321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91"/>
      <c r="O44" s="191"/>
      <c r="P44" s="191"/>
      <c r="Q44" s="191"/>
      <c r="R44" s="191"/>
      <c r="S44" s="191"/>
    </row>
    <row r="45" spans="1:22" ht="16.5" customHeight="1">
      <c r="A45" s="2"/>
      <c r="B45" s="16"/>
      <c r="C45" s="16"/>
      <c r="D45" s="1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2" ht="18" hidden="1">
      <c r="A46" s="2"/>
      <c r="B46" s="16"/>
      <c r="C46" s="16"/>
      <c r="D46" s="1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2" ht="18">
      <c r="A47" s="2" t="s">
        <v>288</v>
      </c>
      <c r="B47" s="16" t="s">
        <v>422</v>
      </c>
      <c r="C47" s="16"/>
      <c r="D47" s="16"/>
      <c r="E47" s="168" t="s">
        <v>52</v>
      </c>
      <c r="F47" s="168"/>
      <c r="G47" s="168"/>
      <c r="H47" s="2"/>
      <c r="I47" s="2" t="s">
        <v>290</v>
      </c>
      <c r="J47" s="241" t="s">
        <v>398</v>
      </c>
      <c r="K47" s="241"/>
      <c r="L47" s="2"/>
      <c r="M47" s="2"/>
      <c r="N47" s="2"/>
      <c r="O47" s="2"/>
      <c r="P47" s="2"/>
      <c r="Q47" s="2"/>
      <c r="R47" s="2"/>
      <c r="S47" s="2"/>
    </row>
    <row r="48" spans="1:22" ht="18">
      <c r="A48" s="2"/>
      <c r="B48" s="199" t="s">
        <v>39</v>
      </c>
      <c r="C48" s="16"/>
      <c r="D48" s="16"/>
      <c r="E48" s="168" t="s">
        <v>289</v>
      </c>
      <c r="F48" s="168"/>
      <c r="G48" s="168"/>
      <c r="H48" s="2"/>
      <c r="I48" s="168" t="s">
        <v>292</v>
      </c>
      <c r="J48" s="168"/>
      <c r="K48" s="168"/>
      <c r="L48" s="2"/>
      <c r="M48" s="168"/>
      <c r="N48" s="168"/>
      <c r="O48" s="168"/>
      <c r="P48" s="168"/>
      <c r="Q48" s="2"/>
      <c r="R48" s="2"/>
      <c r="S48" s="2"/>
    </row>
    <row r="49" spans="1:19" ht="18">
      <c r="A49" s="2"/>
      <c r="B49" s="16"/>
      <c r="C49" s="16"/>
      <c r="D49" s="16"/>
      <c r="E49" s="2"/>
      <c r="F49" s="2"/>
      <c r="G49" s="2"/>
      <c r="H49" s="2"/>
      <c r="I49" s="2"/>
      <c r="J49" s="2"/>
      <c r="K49" s="2"/>
      <c r="L49" s="2"/>
      <c r="M49" s="168"/>
      <c r="N49" s="168"/>
      <c r="O49" s="168"/>
      <c r="P49" s="168"/>
      <c r="Q49" s="2"/>
      <c r="R49" s="2"/>
      <c r="S49" s="2"/>
    </row>
  </sheetData>
  <mergeCells count="35">
    <mergeCell ref="A44:C44"/>
    <mergeCell ref="D38:D39"/>
    <mergeCell ref="E38:E39"/>
    <mergeCell ref="A21:B21"/>
    <mergeCell ref="A23:A24"/>
    <mergeCell ref="B23:B24"/>
    <mergeCell ref="A32:B32"/>
    <mergeCell ref="A33:B33"/>
    <mergeCell ref="A36:C36"/>
    <mergeCell ref="A38:A39"/>
    <mergeCell ref="B38:B39"/>
    <mergeCell ref="C38:C39"/>
    <mergeCell ref="O23:R23"/>
    <mergeCell ref="S23:V23"/>
    <mergeCell ref="A6:A8"/>
    <mergeCell ref="B6:D6"/>
    <mergeCell ref="Q6:S6"/>
    <mergeCell ref="E6:F7"/>
    <mergeCell ref="G7:H7"/>
    <mergeCell ref="I7:J7"/>
    <mergeCell ref="K7:L7"/>
    <mergeCell ref="M7:N7"/>
    <mergeCell ref="G6:P6"/>
    <mergeCell ref="O7:P7"/>
    <mergeCell ref="Q7:Q8"/>
    <mergeCell ref="R7:S7"/>
    <mergeCell ref="B7:B8"/>
    <mergeCell ref="C7:D7"/>
    <mergeCell ref="F38:F39"/>
    <mergeCell ref="G38:K38"/>
    <mergeCell ref="L38:L39"/>
    <mergeCell ref="M38:M39"/>
    <mergeCell ref="C23:F23"/>
    <mergeCell ref="G23:J23"/>
    <mergeCell ref="K23:N23"/>
  </mergeCells>
  <pageMargins left="0.70866141732283472" right="0.70866141732283472" top="0.74803149606299213" bottom="0.74803149606299213" header="0.31496062992125984" footer="0.31496062992125984"/>
  <pageSetup paperSize="9" scale="36" fitToHeight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11</vt:i4>
      </vt:variant>
    </vt:vector>
  </HeadingPairs>
  <TitlesOfParts>
    <vt:vector size="20" baseType="lpstr">
      <vt:lpstr>Фінплан - основні фінпоказники</vt:lpstr>
      <vt:lpstr>I.Розшифрування до запланованог</vt:lpstr>
      <vt:lpstr>II. Розрахунки з бюджетом</vt:lpstr>
      <vt:lpstr>III. Рух грошових коштів</vt:lpstr>
      <vt:lpstr>IV. Кап. інвестиції</vt:lpstr>
      <vt:lpstr> V. Коефіцієнтний аналіз</vt:lpstr>
      <vt:lpstr>VI. Інформація до фінплану</vt:lpstr>
      <vt:lpstr>VI. Інформація до фінплану2</vt:lpstr>
      <vt:lpstr>Лист1</vt:lpstr>
      <vt:lpstr>' V. Коефіцієнтний аналіз'!Заголовки_для_друку</vt:lpstr>
      <vt:lpstr>'I.Розшифрування до запланованог'!Заголовки_для_друку</vt:lpstr>
      <vt:lpstr>'II. Розрахунки з бюджетом'!Заголовки_для_друку</vt:lpstr>
      <vt:lpstr>'III. Рух грошових коштів'!Заголовки_для_друку</vt:lpstr>
      <vt:lpstr>'Фінплан - основні фінпоказники'!Заголовки_для_друку</vt:lpstr>
      <vt:lpstr>' V. Коефіцієнтний аналіз'!Область_друку</vt:lpstr>
      <vt:lpstr>'I.Розшифрування до запланованог'!Область_друку</vt:lpstr>
      <vt:lpstr>'II. Розрахунки з бюджетом'!Область_друку</vt:lpstr>
      <vt:lpstr>'III. Рух грошових коштів'!Область_друку</vt:lpstr>
      <vt:lpstr>'IV. Кап. інвестиції'!Область_друку</vt:lpstr>
      <vt:lpstr>'Фінплан - основні фінпоказники'!Область_друку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Konova Viktoriya</dc:creator>
  <cp:lastModifiedBy>User</cp:lastModifiedBy>
  <cp:lastPrinted>2026-01-26T13:07:36Z</cp:lastPrinted>
  <dcterms:created xsi:type="dcterms:W3CDTF">2003-03-13T16:00:22Z</dcterms:created>
  <dcterms:modified xsi:type="dcterms:W3CDTF">2026-01-26T13:08:54Z</dcterms:modified>
</cp:coreProperties>
</file>